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6" codeName="{00000000-0000-0000-0000-000000000000}"/>
  <workbookPr codeName="ThisWorkbook" defaultThemeVersion="166925"/>
  <mc:AlternateContent xmlns:mc="http://schemas.openxmlformats.org/markup-compatibility/2006">
    <mc:Choice Requires="x15">
      <x15ac:absPath xmlns:x15ac="http://schemas.microsoft.com/office/spreadsheetml/2010/11/ac" url="https://bonheiden-my.sharepoint.com/personal/thomas_pluymers_bonheiden_be/Documents/Chatbestanden van Microsoft Teams/"/>
    </mc:Choice>
  </mc:AlternateContent>
  <xr:revisionPtr revIDLastSave="0" documentId="8_{755ED324-298C-432F-BA48-EA367F38973D}" xr6:coauthVersionLast="47" xr6:coauthVersionMax="47" xr10:uidLastSave="{00000000-0000-0000-0000-000000000000}"/>
  <workbookProtection workbookAlgorithmName="SHA-512" workbookHashValue="tWjcv1LcMcj01+61r8XIV/COtYRBgbxC5oK5meNMZKIouUZLwlJc04IkZaF97VZvm/MtawE5hNp6Mum3+BDKsw==" workbookSaltValue="iAVcF59qHq4CN8PcLdaxjg==" workbookSpinCount="100000" lockStructure="1"/>
  <bookViews>
    <workbookView xWindow="-108" yWindow="-108" windowWidth="23256" windowHeight="12456" xr2:uid="{D085CCCD-6BF7-431A-A457-857AA19AF6F8}"/>
  </bookViews>
  <sheets>
    <sheet name="FORMULIER" sheetId="10" r:id="rId1"/>
    <sheet name="Retour" sheetId="9" state="hidden" r:id="rId2"/>
    <sheet name="BRONDATA" sheetId="7" state="hidden" r:id="rId3"/>
    <sheet name="Blad1" sheetId="11"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0" l="1"/>
  <c r="D13" i="10"/>
  <c r="D43" i="10"/>
  <c r="C33" i="9"/>
  <c r="W39" i="9" s="1"/>
  <c r="B39" i="9"/>
  <c r="C2" i="9" s="1"/>
  <c r="C36" i="9"/>
  <c r="C32" i="9"/>
  <c r="C30" i="9"/>
  <c r="C29" i="9"/>
  <c r="C28" i="9"/>
  <c r="C27" i="9"/>
  <c r="C24" i="9"/>
  <c r="C23" i="9"/>
  <c r="C20" i="9"/>
  <c r="C19" i="9"/>
  <c r="C18" i="9"/>
  <c r="C15" i="9"/>
  <c r="C14" i="9"/>
  <c r="C13" i="9"/>
  <c r="C12" i="9"/>
  <c r="C11" i="9"/>
  <c r="C8" i="9"/>
  <c r="C7" i="9"/>
  <c r="C6" i="9"/>
  <c r="E5" i="10"/>
  <c r="C5" i="10"/>
  <c r="C6" i="10"/>
  <c r="C39" i="9" s="1"/>
  <c r="E43" i="10" l="1"/>
  <c r="B45" i="10" s="1"/>
  <c r="N72" i="7"/>
  <c r="N44" i="7"/>
  <c r="N146" i="7"/>
  <c r="N169" i="7"/>
  <c r="N3" i="7"/>
  <c r="N86" i="7"/>
  <c r="N225" i="7"/>
  <c r="N131" i="7"/>
  <c r="N186" i="7"/>
  <c r="N29" i="7"/>
  <c r="N71" i="7"/>
  <c r="N210" i="7"/>
  <c r="N243" i="7"/>
  <c r="N157" i="7"/>
  <c r="N245" i="7"/>
  <c r="N52" i="7"/>
  <c r="N24" i="7"/>
  <c r="N50" i="7"/>
  <c r="N240" i="7"/>
  <c r="N69" i="7"/>
  <c r="N227" i="7"/>
  <c r="N89" i="7"/>
  <c r="N82" i="7"/>
  <c r="N59" i="7"/>
  <c r="N31" i="7"/>
  <c r="N165" i="7"/>
  <c r="N250" i="7"/>
  <c r="N184" i="7"/>
  <c r="N176" i="7"/>
  <c r="N149" i="7"/>
  <c r="N239" i="7"/>
  <c r="N77" i="7"/>
  <c r="N111" i="7"/>
  <c r="N40" i="7"/>
  <c r="N174" i="7"/>
  <c r="N67" i="7"/>
  <c r="N267" i="7"/>
  <c r="N73" i="7"/>
  <c r="N226" i="7"/>
  <c r="N172" i="7"/>
  <c r="N158" i="7"/>
  <c r="N97" i="7"/>
  <c r="N14" i="7"/>
  <c r="N199" i="7"/>
  <c r="N191" i="7"/>
  <c r="N218" i="7"/>
  <c r="N237" i="7"/>
  <c r="N124" i="7"/>
  <c r="N5" i="7"/>
  <c r="N105" i="7"/>
  <c r="N256" i="7"/>
  <c r="N233" i="7"/>
  <c r="N156" i="7"/>
  <c r="N236" i="7"/>
  <c r="N41" i="7"/>
  <c r="N92" i="7"/>
  <c r="N85" i="7"/>
  <c r="N4" i="7"/>
  <c r="N113" i="7"/>
  <c r="N211" i="7"/>
  <c r="N261" i="7"/>
  <c r="N275" i="7"/>
  <c r="N255" i="7"/>
  <c r="N151" i="7"/>
  <c r="N117" i="7"/>
  <c r="N137" i="7"/>
  <c r="N164" i="7"/>
  <c r="N204" i="7"/>
  <c r="N57" i="7"/>
  <c r="N178" i="7"/>
  <c r="N83" i="7"/>
  <c r="N21" i="7"/>
  <c r="N281" i="7"/>
  <c r="N254" i="7"/>
  <c r="N197" i="7"/>
  <c r="N167" i="7"/>
  <c r="N196" i="7"/>
  <c r="N194" i="7"/>
  <c r="N188" i="7"/>
  <c r="N64" i="7"/>
  <c r="N216" i="7"/>
  <c r="N18" i="7"/>
  <c r="N183" i="7"/>
  <c r="N268" i="7"/>
  <c r="N103" i="7"/>
  <c r="N179" i="7"/>
  <c r="N271" i="7"/>
  <c r="N63" i="7"/>
  <c r="N235" i="7"/>
  <c r="N91" i="7"/>
  <c r="N38" i="7"/>
  <c r="N60" i="7"/>
  <c r="N265" i="7"/>
  <c r="N32" i="7"/>
  <c r="N269" i="7"/>
  <c r="N272" i="7"/>
  <c r="N241" i="7"/>
  <c r="N273" i="7"/>
  <c r="N221" i="7"/>
  <c r="N127" i="7"/>
  <c r="N126" i="7"/>
  <c r="N202" i="7"/>
  <c r="N51" i="7"/>
  <c r="N262" i="7"/>
  <c r="N65" i="7"/>
  <c r="N130" i="7"/>
  <c r="N56" i="7"/>
  <c r="N220" i="7"/>
  <c r="N253" i="7"/>
  <c r="N36" i="7"/>
  <c r="N140" i="7"/>
  <c r="N66" i="7"/>
  <c r="N171" i="7"/>
  <c r="N120" i="7"/>
  <c r="N217" i="7"/>
  <c r="N232" i="7"/>
  <c r="N205" i="7"/>
  <c r="N115" i="7"/>
  <c r="N80" i="7"/>
  <c r="N141" i="7"/>
  <c r="N159" i="7"/>
  <c r="N42" i="7"/>
  <c r="N96" i="7"/>
  <c r="N58" i="7"/>
  <c r="N229" i="7"/>
  <c r="N55" i="7"/>
  <c r="N203" i="7"/>
  <c r="N20" i="7"/>
  <c r="N219" i="7"/>
  <c r="N62" i="7"/>
  <c r="N173" i="7"/>
  <c r="N252" i="7"/>
  <c r="N198" i="7"/>
  <c r="N43" i="7"/>
  <c r="N208" i="7"/>
  <c r="N213" i="7"/>
  <c r="N166" i="7"/>
  <c r="N152" i="7"/>
  <c r="N135" i="7"/>
  <c r="N145" i="7"/>
  <c r="N138" i="7"/>
  <c r="N19" i="7"/>
  <c r="N168" i="7"/>
  <c r="N234" i="7"/>
  <c r="N206" i="7"/>
  <c r="N133" i="7"/>
  <c r="N278" i="7"/>
  <c r="N26" i="7"/>
  <c r="N162" i="7"/>
  <c r="N79" i="7"/>
  <c r="N10" i="7"/>
  <c r="N214" i="7"/>
  <c r="N15" i="7"/>
  <c r="N35" i="7"/>
  <c r="N95" i="7"/>
  <c r="N84" i="7"/>
  <c r="N242" i="7"/>
  <c r="N45" i="7"/>
  <c r="N195" i="7"/>
  <c r="N190" i="7"/>
  <c r="N110" i="7"/>
  <c r="N161" i="7"/>
  <c r="N114" i="7"/>
  <c r="N33" i="7"/>
  <c r="N6" i="7"/>
  <c r="N270" i="7"/>
  <c r="N134" i="7"/>
  <c r="N257" i="7"/>
  <c r="N187" i="7"/>
  <c r="N148" i="7"/>
  <c r="N12" i="7"/>
  <c r="N34" i="7"/>
  <c r="N132" i="7"/>
  <c r="N87" i="7"/>
  <c r="N244" i="7"/>
  <c r="N128" i="7"/>
  <c r="N266" i="7"/>
  <c r="N47" i="7"/>
  <c r="N7" i="7"/>
  <c r="N274" i="7"/>
  <c r="N68" i="7"/>
  <c r="N263" i="7"/>
  <c r="N94" i="7"/>
  <c r="N122" i="7"/>
  <c r="N37" i="7"/>
  <c r="N209" i="7"/>
  <c r="N75" i="7"/>
  <c r="N121" i="7"/>
  <c r="N185" i="7"/>
  <c r="N49" i="7"/>
  <c r="N136" i="7"/>
  <c r="N231" i="7"/>
  <c r="N116" i="7"/>
  <c r="N90" i="7"/>
  <c r="N182" i="7"/>
  <c r="N25" i="7"/>
  <c r="N207" i="7"/>
  <c r="N230" i="7"/>
  <c r="N258" i="7"/>
  <c r="N8" i="7"/>
  <c r="N212" i="7"/>
  <c r="N177" i="7"/>
  <c r="N46" i="7"/>
  <c r="N238" i="7"/>
  <c r="N248" i="7"/>
  <c r="N112" i="7"/>
  <c r="N78" i="7"/>
  <c r="N48" i="7"/>
  <c r="N193" i="7"/>
  <c r="N100" i="7"/>
  <c r="N249" i="7"/>
  <c r="N106" i="7"/>
  <c r="N180" i="7"/>
  <c r="N16" i="7"/>
  <c r="N223" i="7"/>
  <c r="N109" i="7"/>
  <c r="N170" i="7"/>
  <c r="N22" i="7"/>
  <c r="N30" i="7"/>
  <c r="N260" i="7"/>
  <c r="N102" i="7"/>
  <c r="N192" i="7"/>
  <c r="N27" i="7"/>
  <c r="N101" i="7"/>
  <c r="N259" i="7"/>
  <c r="N108" i="7"/>
  <c r="N54" i="7"/>
  <c r="N142" i="7"/>
  <c r="N81" i="7"/>
  <c r="N118" i="7"/>
  <c r="N93" i="7"/>
  <c r="N11" i="7"/>
  <c r="N144" i="7"/>
  <c r="N147" i="7"/>
  <c r="N125" i="7"/>
  <c r="N74" i="7"/>
  <c r="N175" i="7"/>
  <c r="N276" i="7"/>
  <c r="N98" i="7"/>
  <c r="N53" i="7"/>
  <c r="N215" i="7"/>
  <c r="N39" i="7"/>
  <c r="N13" i="7"/>
  <c r="N139" i="7"/>
  <c r="N280" i="7"/>
  <c r="N154" i="7"/>
  <c r="N247" i="7"/>
  <c r="N129" i="7"/>
  <c r="N107" i="7"/>
  <c r="N189" i="7"/>
  <c r="N88" i="7"/>
  <c r="N224" i="7"/>
  <c r="N251" i="7"/>
  <c r="N222" i="7"/>
  <c r="N279" i="7"/>
  <c r="N155" i="7"/>
  <c r="N181" i="7"/>
  <c r="N201" i="7"/>
  <c r="N123" i="7"/>
  <c r="N99" i="7"/>
  <c r="N150" i="7"/>
  <c r="N23" i="7"/>
  <c r="N119" i="7"/>
  <c r="N264" i="7"/>
  <c r="N163" i="7"/>
  <c r="N70" i="7"/>
  <c r="N143" i="7"/>
  <c r="N61" i="7"/>
  <c r="N76" i="7"/>
  <c r="N246" i="7"/>
  <c r="N200" i="7"/>
  <c r="N153" i="7"/>
  <c r="N160" i="7"/>
  <c r="N17" i="7"/>
  <c r="N277" i="7"/>
  <c r="N28" i="7"/>
  <c r="N228" i="7"/>
  <c r="N104" i="7"/>
  <c r="N9" i="7"/>
  <c r="V39" i="9" l="1"/>
  <c r="U39" i="9"/>
  <c r="T39" i="9"/>
  <c r="S39" i="9"/>
  <c r="R39" i="9"/>
  <c r="Q39" i="9"/>
  <c r="P39" i="9"/>
  <c r="N39" i="9"/>
  <c r="O39" i="9"/>
  <c r="M39" i="9"/>
  <c r="L39" i="9"/>
  <c r="I39" i="9"/>
  <c r="J39" i="9"/>
  <c r="K39" i="9"/>
  <c r="H39" i="9"/>
  <c r="F39" i="9"/>
  <c r="G39" i="9"/>
  <c r="E39" i="9"/>
  <c r="D39" i="9"/>
  <c r="C26" i="9" l="1"/>
  <c r="C22" i="9"/>
  <c r="C17" i="9"/>
  <c r="C10" i="9"/>
  <c r="C5" i="9"/>
  <c r="C34" i="9" l="1"/>
  <c r="X39" i="9" s="1"/>
</calcChain>
</file>

<file path=xl/sharedStrings.xml><?xml version="1.0" encoding="utf-8"?>
<sst xmlns="http://schemas.openxmlformats.org/spreadsheetml/2006/main" count="1238" uniqueCount="923">
  <si>
    <t>Financieel verantwoordingsformulier 4e LEKP-ronde (2024-2025)</t>
  </si>
  <si>
    <t>Selecteer uw gemeente:</t>
  </si>
  <si>
    <t>BONHEIDEN</t>
  </si>
  <si>
    <t>Cofinancieringsdrempel:</t>
  </si>
  <si>
    <t>KBO-nummer:</t>
  </si>
  <si>
    <t xml:space="preserve">Trekkingsrecht: </t>
  </si>
  <si>
    <t>Gelieve in onderstaande tabel alle acties in het kader van de LEKP-doelstellingen die in 2025 werden uitgevoerd te registreren. Kies per actie uit de keuzelijst op welke doelstelling de actie betrekking heeft en vervolgens de uitgave van deze actie. Geef ten slotte een korte toelichting bij elke uitgave. Optioneel is het mogelijk om een verwijzing naar de interne boekhouding van de gemeente toe te voegen. Wanneer het sjabloon volledig is ingevuld, laad het bestand in Excel-formaat op in het Digitaal Loket. Naast de inhoudelijke rapportering moet ook deze financiële rapportering worden goedgekeurd door de gemeenteraad.</t>
  </si>
  <si>
    <t xml:space="preserve">(!) Opgelet! Als een actie betrekking heeft op meerdere LEKP-doelstellingen, gelieve dan in het dropdown-menu alle doelstellingen te selecteren waarop de actie betrekking heeft. Dit doe je door het drop-downmenu telkens te openen en een andere doelstelling aan te klikken. 
</t>
  </si>
  <si>
    <t>Naam actie</t>
  </si>
  <si>
    <t>LEKP-Doelstellling</t>
  </si>
  <si>
    <t>Uitgave 2025 (€)</t>
  </si>
  <si>
    <t>Toelichting bij uitgave</t>
  </si>
  <si>
    <t>Referentie boekhouding</t>
  </si>
  <si>
    <t>Personeelskost Klimaat en duurzaamheid</t>
  </si>
  <si>
    <t>Personeelskosten</t>
  </si>
  <si>
    <t>Personeelskosten van medewerkers die 100% van hun werktijd besteden aan het thema Klimaat en Duurzaamheid (Duurzaamheidsambtenaren Thomas Pluymers - € 72.183 en Sigrid Serpieters - € 49.546,51.</t>
  </si>
  <si>
    <t>2025/A22.5/0329-00/6202000/GEMEENTE/CBS/IP-GEEN</t>
  </si>
  <si>
    <t>Laadplein Blikveld</t>
  </si>
  <si>
    <t>Laadpunten</t>
  </si>
  <si>
    <t>Aanleg eerste V2G ready laadplein van Vlaanderen met ondersteuning van CPT</t>
  </si>
  <si>
    <t>2025/A7.5.15/0220-00/2300000/GEMEENTE/CBS/IP-GEEN</t>
  </si>
  <si>
    <t>Klimaan autodelen</t>
  </si>
  <si>
    <t>Deelwagens</t>
  </si>
  <si>
    <t xml:space="preserve">Gemeentelijke ondersteuning in het aanbod van deelwagens in de gemeente </t>
  </si>
  <si>
    <t>2025/A7.5.1/0119-03/6160250/GEMEENTE/CBS/IP-GEEN</t>
  </si>
  <si>
    <t>Thermoscans</t>
  </si>
  <si>
    <t>Collectief georganiseerde energiebesparende renovaties</t>
  </si>
  <si>
    <t xml:space="preserve">Aanbod van thermoscans aan particulieren als startpunt voor renovaties </t>
  </si>
  <si>
    <t>2025/A7.9.6/0349-00/6499000/GEMEENTE/CBS/IP-GEEN</t>
  </si>
  <si>
    <t>SUPRA - renovatiecoaches</t>
  </si>
  <si>
    <t>Aanbod van renovatieadvies voor inwoners ter ondersteuning van werken aan de woning</t>
  </si>
  <si>
    <t>Opmaak Strategisch vastgoedplan</t>
  </si>
  <si>
    <t>Energiebesparing lokaal patrimonium</t>
  </si>
  <si>
    <t>Opmaak van een strategisch vastgoedplan voor het patrimonium van de gemeente</t>
  </si>
  <si>
    <t>2025/A7.14.25/0119-99/6131003/GEMEENTE/CBS/IP-GEEN</t>
  </si>
  <si>
    <t>Verledding openbare verlichting</t>
  </si>
  <si>
    <t>VerLEDding</t>
  </si>
  <si>
    <t>Nieuwe investeringen in openbare verlichting in het project 'Licht-als-een-dienst'</t>
  </si>
  <si>
    <t>2025/A13.22.36/0670-00/2500000/GEMEENTE/CBS/IP-GEEN</t>
  </si>
  <si>
    <t>Heraanlieg Muizensteenweg</t>
  </si>
  <si>
    <t>Fietspaden</t>
  </si>
  <si>
    <t>Vorderingsstaten 1-6 aannemer (aangerekend tot november 2025)</t>
  </si>
  <si>
    <t>2025/A10.2.17/0200-00/2240007/GEMEENTE/CBS/IP-GEEN</t>
  </si>
  <si>
    <t>Tuinrangers</t>
  </si>
  <si>
    <t>Hagen en Geveltuinbeplanting</t>
  </si>
  <si>
    <t>Projectbegeleiding, tuinrangersopleiding en begeleiding vrijwilligers, safarikits, gepresteerde tuinsafari's</t>
  </si>
  <si>
    <t>2025/A7.10.15/0680-00/6159999/GEMEENTE/CBS/IP-GEEN</t>
  </si>
  <si>
    <t>Cofinancieringscheck:</t>
  </si>
  <si>
    <t>TOTAAL</t>
  </si>
  <si>
    <t>Opmerking: De huidige indicatie van voldoening aan de cofinancieringscheck is voorwaardelijk. De uitgaven voor 2025 worden nog geverifieerd op conformiteit met de LEKP-doelstellingen. Daarnaast wordt het overschot van de uitgaven voor 2024 uit de vorige rapporteringsronde toegevoegd aan de huidige financiële rapportering. Voor inzage in dit overschot kunt u terecht bij ABB via de generieke mailbox LEKP-ABB@vlaanderen.be.</t>
  </si>
  <si>
    <t>GEMEENTE</t>
  </si>
  <si>
    <t>LEKP - DOELSTELLINGEN</t>
  </si>
  <si>
    <t>Uitgaven 2025</t>
  </si>
  <si>
    <t>WERF 1: Vergroening</t>
  </si>
  <si>
    <t>Bomen</t>
  </si>
  <si>
    <t>Natuurgroenperken</t>
  </si>
  <si>
    <t>WERF 2: Verrijk je wijk</t>
  </si>
  <si>
    <t>coöperatieve/participatieve hernieuwbare energieprojecten</t>
  </si>
  <si>
    <t>Energiegemeenschappen</t>
  </si>
  <si>
    <t>Klimaattafels</t>
  </si>
  <si>
    <t>Wijkverbeteringscontract</t>
  </si>
  <si>
    <t>WERF 3: Mobiliteit</t>
  </si>
  <si>
    <t>WERF 4: Droogte</t>
  </si>
  <si>
    <t>Hemelwateropvang</t>
  </si>
  <si>
    <t>Ontharding</t>
  </si>
  <si>
    <t>ALGEMENE DOELSTELLINGEN</t>
  </si>
  <si>
    <t>Lokaal warmte- en sloopbeleid</t>
  </si>
  <si>
    <t>Reductie CO2 uitstoot lokaal patrimonium</t>
  </si>
  <si>
    <t>Energiebespraring lokaal patrimonium</t>
  </si>
  <si>
    <t>Uitgaven zonder doelstelling</t>
  </si>
  <si>
    <t>GECOMBINEERDE UITGAVEN</t>
  </si>
  <si>
    <t>Exportdata:</t>
  </si>
  <si>
    <t>Werf</t>
  </si>
  <si>
    <t>Doelstelling</t>
  </si>
  <si>
    <t>Gemeente</t>
  </si>
  <si>
    <t>KBO</t>
  </si>
  <si>
    <t>1.0</t>
  </si>
  <si>
    <t>2.0</t>
  </si>
  <si>
    <t>2.1</t>
  </si>
  <si>
    <t>totaal</t>
  </si>
  <si>
    <t>CofinDrempel</t>
  </si>
  <si>
    <t>Aalst</t>
  </si>
  <si>
    <t>0207437468</t>
  </si>
  <si>
    <t>WERF 1</t>
  </si>
  <si>
    <t>AALST</t>
  </si>
  <si>
    <t>Aalter</t>
  </si>
  <si>
    <t>0697608063</t>
  </si>
  <si>
    <t>AALTER</t>
  </si>
  <si>
    <t>Aarschot</t>
  </si>
  <si>
    <t>0207515464</t>
  </si>
  <si>
    <t>AARSCHOT</t>
  </si>
  <si>
    <t>Aartselaar</t>
  </si>
  <si>
    <t>0207508932</t>
  </si>
  <si>
    <t>WERF 2</t>
  </si>
  <si>
    <t>AARTSELAAR</t>
  </si>
  <si>
    <t>Affligem</t>
  </si>
  <si>
    <t>0207509031</t>
  </si>
  <si>
    <t>Coöperatieve hernieuwbare energieprojecten</t>
  </si>
  <si>
    <t>AFFLIGEM</t>
  </si>
  <si>
    <t>Alken</t>
  </si>
  <si>
    <t>0207474882</t>
  </si>
  <si>
    <t>ALKEN</t>
  </si>
  <si>
    <t>Antwerpen</t>
  </si>
  <si>
    <t>0207500123</t>
  </si>
  <si>
    <t>ANTWERPEN</t>
  </si>
  <si>
    <t>Anzegem</t>
  </si>
  <si>
    <t>0207484780</t>
  </si>
  <si>
    <t>WERF 3</t>
  </si>
  <si>
    <t>ANZEGEM</t>
  </si>
  <si>
    <t>Ardooie</t>
  </si>
  <si>
    <t>0216771046</t>
  </si>
  <si>
    <t>ARDOOIE</t>
  </si>
  <si>
    <t>Arendonk</t>
  </si>
  <si>
    <t>0207505368</t>
  </si>
  <si>
    <t>ARENDONK</t>
  </si>
  <si>
    <t>As</t>
  </si>
  <si>
    <t>0207465083</t>
  </si>
  <si>
    <t>WERF 4</t>
  </si>
  <si>
    <t>Hemelwateropvang voor infiltratie, buffering of hergebruik</t>
  </si>
  <si>
    <t>AS</t>
  </si>
  <si>
    <t>Asse</t>
  </si>
  <si>
    <t>0207506259</t>
  </si>
  <si>
    <t>ASSE</t>
  </si>
  <si>
    <t>Assenede</t>
  </si>
  <si>
    <t>0207447861</t>
  </si>
  <si>
    <t>AD</t>
  </si>
  <si>
    <t>ASSENEDE</t>
  </si>
  <si>
    <t>Avelgem</t>
  </si>
  <si>
    <t>0207485770</t>
  </si>
  <si>
    <t>AVELGEM</t>
  </si>
  <si>
    <t>Baarle-Hertog</t>
  </si>
  <si>
    <t>0207509427</t>
  </si>
  <si>
    <t>BAARLE-HERTOG</t>
  </si>
  <si>
    <t>Balen</t>
  </si>
  <si>
    <t>0207537042</t>
  </si>
  <si>
    <t>BALEN</t>
  </si>
  <si>
    <t>Beernem</t>
  </si>
  <si>
    <t>0207527936</t>
  </si>
  <si>
    <t>Wijkverbeteringscontracten</t>
  </si>
  <si>
    <t>BEERNEM</t>
  </si>
  <si>
    <t>Beerse</t>
  </si>
  <si>
    <t>0207505764</t>
  </si>
  <si>
    <t>BEERSE</t>
  </si>
  <si>
    <t>Beersel</t>
  </si>
  <si>
    <t>0207506358</t>
  </si>
  <si>
    <t>BEERSEL</t>
  </si>
  <si>
    <t>Begijnendijk</t>
  </si>
  <si>
    <t>0207516058</t>
  </si>
  <si>
    <t>BEGIJNENDIJK</t>
  </si>
  <si>
    <t>Bekkevoort</t>
  </si>
  <si>
    <t>0207516157</t>
  </si>
  <si>
    <t>BEKKEVOORT</t>
  </si>
  <si>
    <t>Beringen</t>
  </si>
  <si>
    <t>0207465281</t>
  </si>
  <si>
    <t>BERINGEN</t>
  </si>
  <si>
    <t>Berlaar</t>
  </si>
  <si>
    <t>0207537339</t>
  </si>
  <si>
    <t>BERLAAR</t>
  </si>
  <si>
    <t>Berlare</t>
  </si>
  <si>
    <t>0207445485</t>
  </si>
  <si>
    <t>BERLARE</t>
  </si>
  <si>
    <t>Bertem</t>
  </si>
  <si>
    <t>0207516256</t>
  </si>
  <si>
    <t>BERTEM</t>
  </si>
  <si>
    <t>Bever</t>
  </si>
  <si>
    <t>0207539616</t>
  </si>
  <si>
    <t>BEVER</t>
  </si>
  <si>
    <t>Beveren-Kruibeke-Zwijndrecht</t>
  </si>
  <si>
    <t>BEVEREN-KRUIBEKE-ZWIJNDRECHT</t>
  </si>
  <si>
    <t>Bierbeek</t>
  </si>
  <si>
    <t>0207516454</t>
  </si>
  <si>
    <t>BIERBEEK</t>
  </si>
  <si>
    <t>Bilzen-Hoeselt</t>
  </si>
  <si>
    <t>0207475377</t>
  </si>
  <si>
    <t>BILZEN-HOESELT</t>
  </si>
  <si>
    <t>Blankenberge</t>
  </si>
  <si>
    <t>0206684927</t>
  </si>
  <si>
    <t>BLANKENBERGE</t>
  </si>
  <si>
    <t>Bocholt</t>
  </si>
  <si>
    <t>0207471518</t>
  </si>
  <si>
    <t>BOCHOLT</t>
  </si>
  <si>
    <t>Boechout</t>
  </si>
  <si>
    <t>0207536448</t>
  </si>
  <si>
    <t>BOECHOUT</t>
  </si>
  <si>
    <t>Bonheiden</t>
  </si>
  <si>
    <t>0207534171</t>
  </si>
  <si>
    <t>Boom</t>
  </si>
  <si>
    <t>0207506952</t>
  </si>
  <si>
    <t>BOOM</t>
  </si>
  <si>
    <t>Boortmeerbeek</t>
  </si>
  <si>
    <t>0207516751</t>
  </si>
  <si>
    <t>BOORTMEERBEEK</t>
  </si>
  <si>
    <t>Bornem</t>
  </si>
  <si>
    <t>0207500420</t>
  </si>
  <si>
    <t>BORNEM</t>
  </si>
  <si>
    <t>Boutersem</t>
  </si>
  <si>
    <t>0207516949</t>
  </si>
  <si>
    <t>BOUTERSEM</t>
  </si>
  <si>
    <t>Brasschaat</t>
  </si>
  <si>
    <t>0206677801</t>
  </si>
  <si>
    <t>BRASSCHAAT</t>
  </si>
  <si>
    <t>Brecht</t>
  </si>
  <si>
    <t>0207500321</t>
  </si>
  <si>
    <t>BRECHT</t>
  </si>
  <si>
    <t>Bredene</t>
  </si>
  <si>
    <t>0207435092</t>
  </si>
  <si>
    <t>BREDENE</t>
  </si>
  <si>
    <t>Bree</t>
  </si>
  <si>
    <t>0207471617</t>
  </si>
  <si>
    <t>BREE</t>
  </si>
  <si>
    <t>Brugge</t>
  </si>
  <si>
    <t>0207528035</t>
  </si>
  <si>
    <t>BRUGGE</t>
  </si>
  <si>
    <t>Buggenhout</t>
  </si>
  <si>
    <t>0207445287</t>
  </si>
  <si>
    <t>BUGGENHOUT</t>
  </si>
  <si>
    <t>Damme</t>
  </si>
  <si>
    <t>0207528134</t>
  </si>
  <si>
    <t>DAMME</t>
  </si>
  <si>
    <t>De Haan</t>
  </si>
  <si>
    <t>0216770848</t>
  </si>
  <si>
    <t>DE HAAN</t>
  </si>
  <si>
    <t>De Panne</t>
  </si>
  <si>
    <t>0207434597</t>
  </si>
  <si>
    <t>DE PANNE</t>
  </si>
  <si>
    <t>Deerlijk</t>
  </si>
  <si>
    <t>0207488443</t>
  </si>
  <si>
    <t>DEERLIJK</t>
  </si>
  <si>
    <t>Deinze</t>
  </si>
  <si>
    <t>0697608162</t>
  </si>
  <si>
    <t>DEINZE</t>
  </si>
  <si>
    <t>Denderleeuw</t>
  </si>
  <si>
    <t>0207439745</t>
  </si>
  <si>
    <t>DENDERLEEUW</t>
  </si>
  <si>
    <t>Dendermonde</t>
  </si>
  <si>
    <t>0207445584</t>
  </si>
  <si>
    <t>DENDERMONDE</t>
  </si>
  <si>
    <t>Dentergem</t>
  </si>
  <si>
    <t>0207434203</t>
  </si>
  <si>
    <t>DENTERGEM</t>
  </si>
  <si>
    <t>Dessel</t>
  </si>
  <si>
    <t>0207536943</t>
  </si>
  <si>
    <t>DESSEL</t>
  </si>
  <si>
    <t>Destelbergen</t>
  </si>
  <si>
    <t>0207450633</t>
  </si>
  <si>
    <t>DESTELBERGEN</t>
  </si>
  <si>
    <t>Diepenbeek</t>
  </si>
  <si>
    <t>0207465974</t>
  </si>
  <si>
    <t>DIEPENBEEK</t>
  </si>
  <si>
    <t>Diest</t>
  </si>
  <si>
    <t>0207517345</t>
  </si>
  <si>
    <t>DIEST</t>
  </si>
  <si>
    <t>Diksmuide</t>
  </si>
  <si>
    <t>0207531894</t>
  </si>
  <si>
    <t>DIKSMUIDE</t>
  </si>
  <si>
    <t>Dilbeek</t>
  </si>
  <si>
    <t>0207507645</t>
  </si>
  <si>
    <t>DILBEEK</t>
  </si>
  <si>
    <t>Dilsen-Stokkem</t>
  </si>
  <si>
    <t>0207471716</t>
  </si>
  <si>
    <t>DILSEN-STOKKEM</t>
  </si>
  <si>
    <t>Drogenbos</t>
  </si>
  <si>
    <t>0207484186</t>
  </si>
  <si>
    <t>DROGENBOS</t>
  </si>
  <si>
    <t>Duffel</t>
  </si>
  <si>
    <t>0207534864</t>
  </si>
  <si>
    <t>DUFFEL</t>
  </si>
  <si>
    <t>Edegem</t>
  </si>
  <si>
    <t>0207537933</t>
  </si>
  <si>
    <t>EDEGEM</t>
  </si>
  <si>
    <t>Eeklo</t>
  </si>
  <si>
    <t>0207448158</t>
  </si>
  <si>
    <t>EEKLO</t>
  </si>
  <si>
    <t>Erpe-Mere</t>
  </si>
  <si>
    <t>0216771244</t>
  </si>
  <si>
    <t>ERPE-MERE</t>
  </si>
  <si>
    <t>Essen</t>
  </si>
  <si>
    <t>0207537438</t>
  </si>
  <si>
    <t>ESSEN</t>
  </si>
  <si>
    <t>Evergem</t>
  </si>
  <si>
    <t>0207451128</t>
  </si>
  <si>
    <t>EVERGEM</t>
  </si>
  <si>
    <t>Gavere</t>
  </si>
  <si>
    <t>0207451326</t>
  </si>
  <si>
    <t>GAVERE</t>
  </si>
  <si>
    <t>Geel</t>
  </si>
  <si>
    <t>0207533874</t>
  </si>
  <si>
    <t>GEEL</t>
  </si>
  <si>
    <t>Geetbets</t>
  </si>
  <si>
    <t>0207518137</t>
  </si>
  <si>
    <t>GEETBETS</t>
  </si>
  <si>
    <t>Genk</t>
  </si>
  <si>
    <t>0207201797</t>
  </si>
  <si>
    <t>GENK</t>
  </si>
  <si>
    <t>Gent</t>
  </si>
  <si>
    <t>0207451227</t>
  </si>
  <si>
    <t>GENT</t>
  </si>
  <si>
    <t>Geraardsbergen</t>
  </si>
  <si>
    <t>0207485374</t>
  </si>
  <si>
    <t>GERAARDSBERGEN</t>
  </si>
  <si>
    <t>Gingelom</t>
  </si>
  <si>
    <t>0207466469</t>
  </si>
  <si>
    <t>GINGELOM</t>
  </si>
  <si>
    <t>Gistel</t>
  </si>
  <si>
    <t>0207491413</t>
  </si>
  <si>
    <t>GISTEL</t>
  </si>
  <si>
    <t>Glabbeek</t>
  </si>
  <si>
    <t>0207518335</t>
  </si>
  <si>
    <t>GLABBEEK</t>
  </si>
  <si>
    <t>Grimbergen</t>
  </si>
  <si>
    <t>0207508536</t>
  </si>
  <si>
    <t>GRIMBERGEN</t>
  </si>
  <si>
    <t>Grobbendonk</t>
  </si>
  <si>
    <t>0207501806</t>
  </si>
  <si>
    <t>GROBBENDONK</t>
  </si>
  <si>
    <t>Haacht</t>
  </si>
  <si>
    <t>0207518632</t>
  </si>
  <si>
    <t>HAACHT</t>
  </si>
  <si>
    <t>Haaltert</t>
  </si>
  <si>
    <t>0207439151</t>
  </si>
  <si>
    <t>HAALTERT</t>
  </si>
  <si>
    <t>Halen</t>
  </si>
  <si>
    <t>0207466766</t>
  </si>
  <si>
    <t>HALEN</t>
  </si>
  <si>
    <t>Halle</t>
  </si>
  <si>
    <t>0207535458</t>
  </si>
  <si>
    <t>HALLE</t>
  </si>
  <si>
    <t>Hamme (Vl.)</t>
  </si>
  <si>
    <t>0207445782</t>
  </si>
  <si>
    <t>HAMME</t>
  </si>
  <si>
    <t>Hamont-Achel</t>
  </si>
  <si>
    <t>0216772630</t>
  </si>
  <si>
    <t>HAMONT-ACHEL</t>
  </si>
  <si>
    <t>Harelbeke</t>
  </si>
  <si>
    <t>0207492502</t>
  </si>
  <si>
    <t>HARELBEKE</t>
  </si>
  <si>
    <t>Hasselt</t>
  </si>
  <si>
    <t>0207466964</t>
  </si>
  <si>
    <t>HASSELT</t>
  </si>
  <si>
    <t>Hechtel-Eksel</t>
  </si>
  <si>
    <t>0216772828</t>
  </si>
  <si>
    <t>HECHTEL-EKSEL</t>
  </si>
  <si>
    <t>Heers</t>
  </si>
  <si>
    <t>0207476862</t>
  </si>
  <si>
    <t>HEERS</t>
  </si>
  <si>
    <t>Heist-op-den-Berg</t>
  </si>
  <si>
    <t>0207535062</t>
  </si>
  <si>
    <t>HEIST-OP-DEN-BERG</t>
  </si>
  <si>
    <t>Hemiksem</t>
  </si>
  <si>
    <t>0207506160</t>
  </si>
  <si>
    <t>HEMIKSEM</t>
  </si>
  <si>
    <t>Herent</t>
  </si>
  <si>
    <t>0207519127</t>
  </si>
  <si>
    <t>HERENT</t>
  </si>
  <si>
    <t>Herentals</t>
  </si>
  <si>
    <t>0207504675</t>
  </si>
  <si>
    <t>HERENTALS</t>
  </si>
  <si>
    <t>Herenthout</t>
  </si>
  <si>
    <t>0207502004</t>
  </si>
  <si>
    <t>HERENTHOUT</t>
  </si>
  <si>
    <t>Herk-de-Stad</t>
  </si>
  <si>
    <t>0207467162</t>
  </si>
  <si>
    <t>HERK-DE-STAD</t>
  </si>
  <si>
    <t>Herselt</t>
  </si>
  <si>
    <t>0207502103</t>
  </si>
  <si>
    <t>HERSELT</t>
  </si>
  <si>
    <t>Herzele</t>
  </si>
  <si>
    <t>0207439448</t>
  </si>
  <si>
    <t>HERZELE</t>
  </si>
  <si>
    <t>Heusden-Zolder</t>
  </si>
  <si>
    <t>0216772432</t>
  </si>
  <si>
    <t>HEUSDEN-ZOLDER</t>
  </si>
  <si>
    <t>Heuvelland</t>
  </si>
  <si>
    <t>0216770056</t>
  </si>
  <si>
    <t>HEUVELLAND</t>
  </si>
  <si>
    <t>Hoegaarden</t>
  </si>
  <si>
    <t>0207519424</t>
  </si>
  <si>
    <t>HOEGAARDEN</t>
  </si>
  <si>
    <t>Hoeilaart</t>
  </si>
  <si>
    <t>0206562092</t>
  </si>
  <si>
    <t>HOEILAART</t>
  </si>
  <si>
    <t>Holsbeek</t>
  </si>
  <si>
    <t>0207519622</t>
  </si>
  <si>
    <t>HOLSBEEK</t>
  </si>
  <si>
    <t>Hooglede</t>
  </si>
  <si>
    <t>0207490621</t>
  </si>
  <si>
    <t>HOOGLEDE</t>
  </si>
  <si>
    <t>Hoogstraten</t>
  </si>
  <si>
    <t>0207502202</t>
  </si>
  <si>
    <t>HOOGSTRATEN</t>
  </si>
  <si>
    <t>Horebeke</t>
  </si>
  <si>
    <t>0216771442</t>
  </si>
  <si>
    <t>HOREBEKE</t>
  </si>
  <si>
    <t>Houthalen-Helchteren</t>
  </si>
  <si>
    <t>0216773026</t>
  </si>
  <si>
    <t>HOUTHALEN-HELCHTEREN</t>
  </si>
  <si>
    <t>Houthulst</t>
  </si>
  <si>
    <t>0207532092</t>
  </si>
  <si>
    <t>HOUTHULST</t>
  </si>
  <si>
    <t>Hove</t>
  </si>
  <si>
    <t>0207535557</t>
  </si>
  <si>
    <t>HOVE</t>
  </si>
  <si>
    <t>Huldenberg</t>
  </si>
  <si>
    <t>0207519820</t>
  </si>
  <si>
    <t>HULDENBERG</t>
  </si>
  <si>
    <t>Hulshout</t>
  </si>
  <si>
    <t>0207502497</t>
  </si>
  <si>
    <t>HULSHOUT</t>
  </si>
  <si>
    <t>Ichtegem</t>
  </si>
  <si>
    <t>0207431332</t>
  </si>
  <si>
    <t>ICHTEGEM</t>
  </si>
  <si>
    <t>Ieper</t>
  </si>
  <si>
    <t>0207484681</t>
  </si>
  <si>
    <t>IEPER</t>
  </si>
  <si>
    <t>Ingelmunster</t>
  </si>
  <si>
    <t>0207485473</t>
  </si>
  <si>
    <t>INGELMUNSTER</t>
  </si>
  <si>
    <t>Izegem</t>
  </si>
  <si>
    <t>0207489037</t>
  </si>
  <si>
    <t>IZEGEM</t>
  </si>
  <si>
    <t>Jabbeke</t>
  </si>
  <si>
    <t>0207528629</t>
  </si>
  <si>
    <t>JABBEKE</t>
  </si>
  <si>
    <t>Kalmthout</t>
  </si>
  <si>
    <t>0207540012</t>
  </si>
  <si>
    <t>KALMTHOUT</t>
  </si>
  <si>
    <t>Kampenhout</t>
  </si>
  <si>
    <t>0207533280</t>
  </si>
  <si>
    <t>KAMPENHOUT</t>
  </si>
  <si>
    <t>Kapellen</t>
  </si>
  <si>
    <t>0207539913</t>
  </si>
  <si>
    <t>KAPELLEN</t>
  </si>
  <si>
    <t>Kapelle-op-den-Bos</t>
  </si>
  <si>
    <t>0207534468</t>
  </si>
  <si>
    <t>KAPELLE-OP-DEN-BOS</t>
  </si>
  <si>
    <t>Kaprijke</t>
  </si>
  <si>
    <t>0207448356</t>
  </si>
  <si>
    <t>KAPRIJKE</t>
  </si>
  <si>
    <t>Kasterlee</t>
  </si>
  <si>
    <t>0207502596</t>
  </si>
  <si>
    <t>KASTERLEE</t>
  </si>
  <si>
    <t>Keerbergen</t>
  </si>
  <si>
    <t>0207520117</t>
  </si>
  <si>
    <t>KEERBERGEN</t>
  </si>
  <si>
    <t>Kinrooi</t>
  </si>
  <si>
    <t>0207472904</t>
  </si>
  <si>
    <t>KINROOI</t>
  </si>
  <si>
    <t>Kluisbergen</t>
  </si>
  <si>
    <t>0207690757</t>
  </si>
  <si>
    <t>KLUISBERGEN</t>
  </si>
  <si>
    <t>Knokke-Heist</t>
  </si>
  <si>
    <t>0207691252</t>
  </si>
  <si>
    <t>KNOKKE-HEIST</t>
  </si>
  <si>
    <t>Koekelare</t>
  </si>
  <si>
    <t>0207532389</t>
  </si>
  <si>
    <t>KOEKELARE</t>
  </si>
  <si>
    <t>Koksijde</t>
  </si>
  <si>
    <t>0207494480</t>
  </si>
  <si>
    <t>KOKSIJDE</t>
  </si>
  <si>
    <t>Kontich</t>
  </si>
  <si>
    <t>0207536250</t>
  </si>
  <si>
    <t>KONTICH</t>
  </si>
  <si>
    <t>Kortemark</t>
  </si>
  <si>
    <t>0207532488</t>
  </si>
  <si>
    <t>KORTEMARK</t>
  </si>
  <si>
    <t>Kortenaken</t>
  </si>
  <si>
    <t>0207520711</t>
  </si>
  <si>
    <t>KORTENAKEN</t>
  </si>
  <si>
    <t>Kortenberg</t>
  </si>
  <si>
    <t>0207520810</t>
  </si>
  <si>
    <t>KORTENBERG</t>
  </si>
  <si>
    <t>Kortrijk</t>
  </si>
  <si>
    <t>0207494678</t>
  </si>
  <si>
    <t>KORTRIJK</t>
  </si>
  <si>
    <t>Kraainem</t>
  </si>
  <si>
    <t>0207484285</t>
  </si>
  <si>
    <t>KRAAINEM</t>
  </si>
  <si>
    <t>Kruisem</t>
  </si>
  <si>
    <t>0697608954</t>
  </si>
  <si>
    <t>KRUISEM</t>
  </si>
  <si>
    <t>Kuurne</t>
  </si>
  <si>
    <t>0207430342</t>
  </si>
  <si>
    <t>KUURNE</t>
  </si>
  <si>
    <t>Laakdal</t>
  </si>
  <si>
    <t>0216769066</t>
  </si>
  <si>
    <t>LAAKDAL</t>
  </si>
  <si>
    <t>Laarne</t>
  </si>
  <si>
    <t>0207445881</t>
  </si>
  <si>
    <t>LAARNE</t>
  </si>
  <si>
    <t>Lanaken</t>
  </si>
  <si>
    <t>0207478743</t>
  </si>
  <si>
    <t>LANAKEN</t>
  </si>
  <si>
    <t>Landen</t>
  </si>
  <si>
    <t>0207521206</t>
  </si>
  <si>
    <t>LANDEN</t>
  </si>
  <si>
    <t>Langemark-Poelkapelle</t>
  </si>
  <si>
    <t>0216770254</t>
  </si>
  <si>
    <t>LANGEMARK-POELKAPELLE</t>
  </si>
  <si>
    <t>Lebbeke</t>
  </si>
  <si>
    <t>0207446079</t>
  </si>
  <si>
    <t>LEBBEKE</t>
  </si>
  <si>
    <t>Lede</t>
  </si>
  <si>
    <t>0207440438</t>
  </si>
  <si>
    <t>LEDE</t>
  </si>
  <si>
    <t>Ledegem</t>
  </si>
  <si>
    <t>0207487354</t>
  </si>
  <si>
    <t>LEDEGEM</t>
  </si>
  <si>
    <t>Lendelede</t>
  </si>
  <si>
    <t>0207491710</t>
  </si>
  <si>
    <t>LENDELEDE</t>
  </si>
  <si>
    <t>Lennik</t>
  </si>
  <si>
    <t>0216769264</t>
  </si>
  <si>
    <t>LENNIK</t>
  </si>
  <si>
    <t>Leopoldsburg</t>
  </si>
  <si>
    <t>0207468152</t>
  </si>
  <si>
    <t>LEOPOLDSBURG</t>
  </si>
  <si>
    <t>Leuven</t>
  </si>
  <si>
    <t>0207521503</t>
  </si>
  <si>
    <t>LEUVEN</t>
  </si>
  <si>
    <t>Lichtervelde</t>
  </si>
  <si>
    <t>0207435785</t>
  </si>
  <si>
    <t>LICHTERVELDE</t>
  </si>
  <si>
    <t>Liedekerke</t>
  </si>
  <si>
    <t>0207538725</t>
  </si>
  <si>
    <t>LIEDEKERKE</t>
  </si>
  <si>
    <t>Lier</t>
  </si>
  <si>
    <t>0207502301</t>
  </si>
  <si>
    <t>LIER</t>
  </si>
  <si>
    <t>Lierde</t>
  </si>
  <si>
    <t>0216771640</t>
  </si>
  <si>
    <t>LIERDE</t>
  </si>
  <si>
    <t>Lievegem</t>
  </si>
  <si>
    <t>0697609152</t>
  </si>
  <si>
    <t>LIEVEGEM</t>
  </si>
  <si>
    <t>Lille</t>
  </si>
  <si>
    <t>0207502794</t>
  </si>
  <si>
    <t>LILLE</t>
  </si>
  <si>
    <t>Linkebeek</t>
  </si>
  <si>
    <t>0207484384</t>
  </si>
  <si>
    <t>LINKEBEEK</t>
  </si>
  <si>
    <t>Lint</t>
  </si>
  <si>
    <t>0207501410</t>
  </si>
  <si>
    <t>LINT</t>
  </si>
  <si>
    <t>Linter</t>
  </si>
  <si>
    <t>0207368380</t>
  </si>
  <si>
    <t>LINTER</t>
  </si>
  <si>
    <t>Lochristi</t>
  </si>
  <si>
    <t>0207452514</t>
  </si>
  <si>
    <t>LOCHRISTI</t>
  </si>
  <si>
    <t>Lokeren</t>
  </si>
  <si>
    <t>0207463402</t>
  </si>
  <si>
    <t>LOKEREN</t>
  </si>
  <si>
    <t>Lommel</t>
  </si>
  <si>
    <t>0207473102</t>
  </si>
  <si>
    <t>LOMMEL</t>
  </si>
  <si>
    <t>Londerzeel</t>
  </si>
  <si>
    <t>0207535755</t>
  </si>
  <si>
    <t>LONDERZEEL</t>
  </si>
  <si>
    <t>Lo-Reninge</t>
  </si>
  <si>
    <t>0216769858</t>
  </si>
  <si>
    <t>LO-RENINGE</t>
  </si>
  <si>
    <t>Lubbeek</t>
  </si>
  <si>
    <t>0207521996</t>
  </si>
  <si>
    <t>LUBBEEK</t>
  </si>
  <si>
    <t>Lummen</t>
  </si>
  <si>
    <t>0207468350</t>
  </si>
  <si>
    <t>LUMMEN</t>
  </si>
  <si>
    <t>Maarkedal</t>
  </si>
  <si>
    <t>0216771838</t>
  </si>
  <si>
    <t>MAARKEDAL</t>
  </si>
  <si>
    <t>Maaseik</t>
  </si>
  <si>
    <t>0207473201</t>
  </si>
  <si>
    <t>MAASEIK</t>
  </si>
  <si>
    <t>Maasmechelen</t>
  </si>
  <si>
    <t>0207691351</t>
  </si>
  <si>
    <t>MAASMECHELEN</t>
  </si>
  <si>
    <t>Machelen (Brab.)</t>
  </si>
  <si>
    <t>0207539121</t>
  </si>
  <si>
    <t>MACHELEN</t>
  </si>
  <si>
    <t>Maldegem</t>
  </si>
  <si>
    <t>0207448554</t>
  </si>
  <si>
    <t>MALDEGEM</t>
  </si>
  <si>
    <t>Malle</t>
  </si>
  <si>
    <t>0207537240</t>
  </si>
  <si>
    <t>MALLE</t>
  </si>
  <si>
    <t>Mechelen</t>
  </si>
  <si>
    <t>0207499430</t>
  </si>
  <si>
    <t>MECHELEN</t>
  </si>
  <si>
    <t>Meerhout</t>
  </si>
  <si>
    <t>0207502992</t>
  </si>
  <si>
    <t>MEERHOUT</t>
  </si>
  <si>
    <t>Meise</t>
  </si>
  <si>
    <t>0207511011</t>
  </si>
  <si>
    <t>MEISE</t>
  </si>
  <si>
    <t>Menen</t>
  </si>
  <si>
    <t>0207433312</t>
  </si>
  <si>
    <t>MENEN</t>
  </si>
  <si>
    <t>Merchtem</t>
  </si>
  <si>
    <t>0207511110</t>
  </si>
  <si>
    <t>MERCHTEM</t>
  </si>
  <si>
    <t>Merelbeke-Melle</t>
  </si>
  <si>
    <t>MERELBEKE-MELLE</t>
  </si>
  <si>
    <t>Merksplas</t>
  </si>
  <si>
    <t>0207503190</t>
  </si>
  <si>
    <t>MERKSPLAS</t>
  </si>
  <si>
    <t>Mol</t>
  </si>
  <si>
    <t>0207503388</t>
  </si>
  <si>
    <t>MOL</t>
  </si>
  <si>
    <t>Moorslede</t>
  </si>
  <si>
    <t>0207431629</t>
  </si>
  <si>
    <t>MOORSLEDE</t>
  </si>
  <si>
    <t>Mortsel</t>
  </si>
  <si>
    <t>0207536646</t>
  </si>
  <si>
    <t>MORTSEL</t>
  </si>
  <si>
    <t>Nazareth-De Pinte</t>
  </si>
  <si>
    <t>NAZARETH-DE PINTE</t>
  </si>
  <si>
    <t>Niel</t>
  </si>
  <si>
    <t>0207536151</t>
  </si>
  <si>
    <t>NIEL</t>
  </si>
  <si>
    <t>Nieuwerkerken (Limb.)</t>
  </si>
  <si>
    <t>0207469142</t>
  </si>
  <si>
    <t>NIEUWERKERKEN</t>
  </si>
  <si>
    <t>Nieuwpoort</t>
  </si>
  <si>
    <t>0207485869</t>
  </si>
  <si>
    <t>NIEUWPOORT</t>
  </si>
  <si>
    <t>Nijlen</t>
  </si>
  <si>
    <t>0206636526</t>
  </si>
  <si>
    <t>NIJLEN</t>
  </si>
  <si>
    <t>Ninove</t>
  </si>
  <si>
    <t>0207441527</t>
  </si>
  <si>
    <t>NINOVE</t>
  </si>
  <si>
    <t>Olen</t>
  </si>
  <si>
    <t>0207503784</t>
  </si>
  <si>
    <t>OLEN</t>
  </si>
  <si>
    <t>Oostende</t>
  </si>
  <si>
    <t>0207436775</t>
  </si>
  <si>
    <t>OOSTENDE</t>
  </si>
  <si>
    <t>Oosterzele</t>
  </si>
  <si>
    <t>0207454294</t>
  </si>
  <si>
    <t>OOSTERZELE</t>
  </si>
  <si>
    <t>Oostkamp</t>
  </si>
  <si>
    <t>0207529520</t>
  </si>
  <si>
    <t>OOSTKAMP</t>
  </si>
  <si>
    <t>Oostrozebeke</t>
  </si>
  <si>
    <t>0207436676</t>
  </si>
  <si>
    <t>OOSTROZEBEKE</t>
  </si>
  <si>
    <t>Opwijk</t>
  </si>
  <si>
    <t>0207511803</t>
  </si>
  <si>
    <t>OPWIJK</t>
  </si>
  <si>
    <t>Oudenaarde</t>
  </si>
  <si>
    <t>0308252043</t>
  </si>
  <si>
    <t>OUDENAARDE</t>
  </si>
  <si>
    <t>Oudenburg</t>
  </si>
  <si>
    <t>0207491215</t>
  </si>
  <si>
    <t>OUDENBURG</t>
  </si>
  <si>
    <t>Oud-Heverlee</t>
  </si>
  <si>
    <t>0207523679</t>
  </si>
  <si>
    <t>OUD-HEVERLEE</t>
  </si>
  <si>
    <t>Oudsbergen</t>
  </si>
  <si>
    <t>0697609251</t>
  </si>
  <si>
    <t>OUDSBERGEN</t>
  </si>
  <si>
    <t>Oud-Turnhout</t>
  </si>
  <si>
    <t>0207503982</t>
  </si>
  <si>
    <t>OUD-TURNHOUT</t>
  </si>
  <si>
    <t>Overijse</t>
  </si>
  <si>
    <t>0207512001</t>
  </si>
  <si>
    <t>OVERIJSE</t>
  </si>
  <si>
    <t>Pajottegem</t>
  </si>
  <si>
    <t>PAJOTTEGEM</t>
  </si>
  <si>
    <t>Peer</t>
  </si>
  <si>
    <t>0207474189</t>
  </si>
  <si>
    <t>PEER</t>
  </si>
  <si>
    <t>Pelt</t>
  </si>
  <si>
    <t>0697609350</t>
  </si>
  <si>
    <t>PELT</t>
  </si>
  <si>
    <t>Pepingen</t>
  </si>
  <si>
    <t>0207512197</t>
  </si>
  <si>
    <t>PEPINGEN</t>
  </si>
  <si>
    <t>Pittem</t>
  </si>
  <si>
    <t>0207432916</t>
  </si>
  <si>
    <t>PITTEM</t>
  </si>
  <si>
    <t>Poperinge</t>
  </si>
  <si>
    <t>0206751837</t>
  </si>
  <si>
    <t>POPERINGE</t>
  </si>
  <si>
    <t>Putte</t>
  </si>
  <si>
    <t>0207499727</t>
  </si>
  <si>
    <t>PUTTE</t>
  </si>
  <si>
    <t>Puurs Sint-Amands</t>
  </si>
  <si>
    <t>0697609548</t>
  </si>
  <si>
    <t>PUURS-SINT-AMANDS</t>
  </si>
  <si>
    <t>Ranst</t>
  </si>
  <si>
    <t>0207501311</t>
  </si>
  <si>
    <t>RANST</t>
  </si>
  <si>
    <t>Ravels</t>
  </si>
  <si>
    <t>0207504378</t>
  </si>
  <si>
    <t>RAVELS</t>
  </si>
  <si>
    <t>Retie</t>
  </si>
  <si>
    <t>0207504477</t>
  </si>
  <si>
    <t>RETIE</t>
  </si>
  <si>
    <t>Riemst</t>
  </si>
  <si>
    <t>0207480921</t>
  </si>
  <si>
    <t>RIEMST</t>
  </si>
  <si>
    <t>Rijkevorsel</t>
  </si>
  <si>
    <t>0207504576</t>
  </si>
  <si>
    <t>RIJKEVORSEL</t>
  </si>
  <si>
    <t>Roeselare</t>
  </si>
  <si>
    <t>0207432520</t>
  </si>
  <si>
    <t>ROESELARE</t>
  </si>
  <si>
    <t>Ronse</t>
  </si>
  <si>
    <t>0207460432</t>
  </si>
  <si>
    <t>RONSE</t>
  </si>
  <si>
    <t>Roosdaal</t>
  </si>
  <si>
    <t>0207515365</t>
  </si>
  <si>
    <t>ROOSDAAL</t>
  </si>
  <si>
    <t>Rotselaar</t>
  </si>
  <si>
    <t>0207524471</t>
  </si>
  <si>
    <t>ROTSELAAR</t>
  </si>
  <si>
    <t>Rumst</t>
  </si>
  <si>
    <t>0207510021</t>
  </si>
  <si>
    <t>RUMST</t>
  </si>
  <si>
    <t>Schelle</t>
  </si>
  <si>
    <t>0207536547</t>
  </si>
  <si>
    <t>SCHELLE</t>
  </si>
  <si>
    <t>Scherpenheuvel-Zichem</t>
  </si>
  <si>
    <t>0216769462</t>
  </si>
  <si>
    <t>SCHERPENHEUVEL-ZICHEM</t>
  </si>
  <si>
    <t>Schilde</t>
  </si>
  <si>
    <t>0207501707</t>
  </si>
  <si>
    <t>SCHILDE</t>
  </si>
  <si>
    <t>Schoten</t>
  </si>
  <si>
    <t>0206677997</t>
  </si>
  <si>
    <t>SCHOTEN</t>
  </si>
  <si>
    <t>Sint-Genesius-Rode</t>
  </si>
  <si>
    <t>0207505863</t>
  </si>
  <si>
    <t>SINT-GENESIUS-RODE</t>
  </si>
  <si>
    <t>Sint-Gillis-Waas</t>
  </si>
  <si>
    <t>0207464093</t>
  </si>
  <si>
    <t>SINT-GILLIS-WAAS</t>
  </si>
  <si>
    <t>Sint-Katelijne-Waver</t>
  </si>
  <si>
    <t>0207509724</t>
  </si>
  <si>
    <t>SINT-KATELIJNE-WAVER</t>
  </si>
  <si>
    <t>Sint-Laureins</t>
  </si>
  <si>
    <t>0207448851</t>
  </si>
  <si>
    <t>SINT-LAUREINS</t>
  </si>
  <si>
    <t>Sint-Lievens-Houtem</t>
  </si>
  <si>
    <t>0207443012</t>
  </si>
  <si>
    <t>SINT-LIEVENS-HOUTEM</t>
  </si>
  <si>
    <t>Sint-Martens-Latem</t>
  </si>
  <si>
    <t>0207542782</t>
  </si>
  <si>
    <t>SINT-MARTENS-LATEM</t>
  </si>
  <si>
    <t>Sint-Niklaas</t>
  </si>
  <si>
    <t>0207464192</t>
  </si>
  <si>
    <t>SINT-NIKLAAS</t>
  </si>
  <si>
    <t>Sint-Pieters-Leeuw</t>
  </si>
  <si>
    <t>0207513484</t>
  </si>
  <si>
    <t>SINT-PIETERS-LEEUW</t>
  </si>
  <si>
    <t>Sint-Truiden</t>
  </si>
  <si>
    <t>0207469934</t>
  </si>
  <si>
    <t>SINT-TRUIDEN</t>
  </si>
  <si>
    <t>Spiere-Helkijn</t>
  </si>
  <si>
    <t>0216770650</t>
  </si>
  <si>
    <t>SPIERE-HELKIJN</t>
  </si>
  <si>
    <t>Stabroek</t>
  </si>
  <si>
    <t>0207537834</t>
  </si>
  <si>
    <t>STABROEK</t>
  </si>
  <si>
    <t>Staden</t>
  </si>
  <si>
    <t>0207488344</t>
  </si>
  <si>
    <t>STADEN</t>
  </si>
  <si>
    <t>Steenokkerzeel</t>
  </si>
  <si>
    <t>0206561993</t>
  </si>
  <si>
    <t>STEENOKKERZEEL</t>
  </si>
  <si>
    <t>Stekene</t>
  </si>
  <si>
    <t>0207464489</t>
  </si>
  <si>
    <t>STEKENE</t>
  </si>
  <si>
    <t>Temse</t>
  </si>
  <si>
    <t>0207464588</t>
  </si>
  <si>
    <t>TEMSE</t>
  </si>
  <si>
    <t>Ternat</t>
  </si>
  <si>
    <t>0207514276</t>
  </si>
  <si>
    <t>TERNAT</t>
  </si>
  <si>
    <t>Tervuren</t>
  </si>
  <si>
    <t>0207525461</t>
  </si>
  <si>
    <t>TERVUREN</t>
  </si>
  <si>
    <t>Tessenderlo-Ham</t>
  </si>
  <si>
    <t>0216772234</t>
  </si>
  <si>
    <t>TESSENDERLO-HAM</t>
  </si>
  <si>
    <t>Tielt</t>
  </si>
  <si>
    <t>0207438458</t>
  </si>
  <si>
    <t>TIELT</t>
  </si>
  <si>
    <t>Tielt-Winge</t>
  </si>
  <si>
    <t>0216769660</t>
  </si>
  <si>
    <t>TIELT-WINGE</t>
  </si>
  <si>
    <t>Tienen</t>
  </si>
  <si>
    <t>0207525758</t>
  </si>
  <si>
    <t>TIENEN</t>
  </si>
  <si>
    <t>Tongeren-Borgloon</t>
  </si>
  <si>
    <t>0207067482</t>
  </si>
  <si>
    <t>TONGEREN</t>
  </si>
  <si>
    <t>Torhout</t>
  </si>
  <si>
    <t>0207530609</t>
  </si>
  <si>
    <t>TORHOUT</t>
  </si>
  <si>
    <t>Tremelo</t>
  </si>
  <si>
    <t>0207525956</t>
  </si>
  <si>
    <t>TREMELO</t>
  </si>
  <si>
    <t>Turnhout</t>
  </si>
  <si>
    <t>0207533082</t>
  </si>
  <si>
    <t>TURNHOUT</t>
  </si>
  <si>
    <t>Veurne</t>
  </si>
  <si>
    <t>0207494579</t>
  </si>
  <si>
    <t>VEURNE</t>
  </si>
  <si>
    <t>Vilvoorde</t>
  </si>
  <si>
    <t>0207514474</t>
  </si>
  <si>
    <t>VILVOORDE</t>
  </si>
  <si>
    <t>Voeren</t>
  </si>
  <si>
    <t>0216773422</t>
  </si>
  <si>
    <t>VOEREN</t>
  </si>
  <si>
    <t>Vorselaar</t>
  </si>
  <si>
    <t>0207215160</t>
  </si>
  <si>
    <t>VORSELAAR</t>
  </si>
  <si>
    <t>Vosselaar</t>
  </si>
  <si>
    <t>0207534765</t>
  </si>
  <si>
    <t>VOSSELAAR</t>
  </si>
  <si>
    <t>Waasmunster</t>
  </si>
  <si>
    <t>0207447069</t>
  </si>
  <si>
    <t>WAASMUNSTER</t>
  </si>
  <si>
    <t>Waregem</t>
  </si>
  <si>
    <t>0207433708</t>
  </si>
  <si>
    <t>WAREGEM</t>
  </si>
  <si>
    <t>Wellen</t>
  </si>
  <si>
    <t>0207483691</t>
  </si>
  <si>
    <t>WELLEN</t>
  </si>
  <si>
    <t>Wemmel</t>
  </si>
  <si>
    <t>0207533379</t>
  </si>
  <si>
    <t>WEMMEL</t>
  </si>
  <si>
    <t>Wervik</t>
  </si>
  <si>
    <t>0207493391</t>
  </si>
  <si>
    <t>WERVIK</t>
  </si>
  <si>
    <t>Westerlo</t>
  </si>
  <si>
    <t>0207505566</t>
  </si>
  <si>
    <t>WESTERLO</t>
  </si>
  <si>
    <t>Wetteren</t>
  </si>
  <si>
    <t>0207447366</t>
  </si>
  <si>
    <t>WETTEREN</t>
  </si>
  <si>
    <t>Wevelgem</t>
  </si>
  <si>
    <t>0207488641</t>
  </si>
  <si>
    <t>WEVELGEM</t>
  </si>
  <si>
    <t>Wezembeek-Oppem</t>
  </si>
  <si>
    <t>0207506061</t>
  </si>
  <si>
    <t>WEZEMBEEK-OPPEM</t>
  </si>
  <si>
    <t>Wichelen</t>
  </si>
  <si>
    <t>0207447465</t>
  </si>
  <si>
    <t>WICHELEN</t>
  </si>
  <si>
    <t>Wielsbeke</t>
  </si>
  <si>
    <t>0207437864</t>
  </si>
  <si>
    <t>WIELSBEKE</t>
  </si>
  <si>
    <t>Wijnegem</t>
  </si>
  <si>
    <t>0207533775</t>
  </si>
  <si>
    <t>WIJNEGEM</t>
  </si>
  <si>
    <t>Willebroek</t>
  </si>
  <si>
    <t>0207501113</t>
  </si>
  <si>
    <t>WILLEBROEK</t>
  </si>
  <si>
    <t>Wingene</t>
  </si>
  <si>
    <t>0207495470</t>
  </si>
  <si>
    <t>WINGENE</t>
  </si>
  <si>
    <t>Wommelgem</t>
  </si>
  <si>
    <t>0207535161</t>
  </si>
  <si>
    <t>WOMMELGEM</t>
  </si>
  <si>
    <t>Wortegem-Petegem</t>
  </si>
  <si>
    <t>0207689965</t>
  </si>
  <si>
    <t>WORTEGEM-PETEGEM</t>
  </si>
  <si>
    <t>Wuustwezel</t>
  </si>
  <si>
    <t>0207537735</t>
  </si>
  <si>
    <t>WUUSTWEZEL</t>
  </si>
  <si>
    <t>Zandhoven</t>
  </si>
  <si>
    <t>0207539220</t>
  </si>
  <si>
    <t>ZANDHOVEN</t>
  </si>
  <si>
    <t>Zaventem</t>
  </si>
  <si>
    <t>0207515068</t>
  </si>
  <si>
    <t>ZAVENTEM</t>
  </si>
  <si>
    <t>Zedelgem</t>
  </si>
  <si>
    <t>0207531302</t>
  </si>
  <si>
    <t>ZEDELGEM</t>
  </si>
  <si>
    <t>Zele</t>
  </si>
  <si>
    <t>0207447663</t>
  </si>
  <si>
    <t>ZELE</t>
  </si>
  <si>
    <t>Zelzate</t>
  </si>
  <si>
    <t>0207449346</t>
  </si>
  <si>
    <t>ZELZATE</t>
  </si>
  <si>
    <t>Zemst</t>
  </si>
  <si>
    <t>0207515266</t>
  </si>
  <si>
    <t>ZEMST</t>
  </si>
  <si>
    <t>Zoersel</t>
  </si>
  <si>
    <t>0207499133</t>
  </si>
  <si>
    <t>ZOERSEL</t>
  </si>
  <si>
    <t>Zonhoven</t>
  </si>
  <si>
    <t>0207471221</t>
  </si>
  <si>
    <t>ZONHOVEN</t>
  </si>
  <si>
    <t>Zonnebeke</t>
  </si>
  <si>
    <t>0207432124</t>
  </si>
  <si>
    <t>ZONNEBEKE</t>
  </si>
  <si>
    <t>Zottegem</t>
  </si>
  <si>
    <t>0207444990</t>
  </si>
  <si>
    <t>ZOTTEGEM</t>
  </si>
  <si>
    <t>Zoutleeuw</t>
  </si>
  <si>
    <t>0207527540</t>
  </si>
  <si>
    <t>ZOUTLEEUW</t>
  </si>
  <si>
    <t>Zuienkerke</t>
  </si>
  <si>
    <t>0207531597</t>
  </si>
  <si>
    <t>ZUIENKERKE</t>
  </si>
  <si>
    <t>Zulte</t>
  </si>
  <si>
    <t>0207456868</t>
  </si>
  <si>
    <t>ZULTE</t>
  </si>
  <si>
    <t>Zutendaal</t>
  </si>
  <si>
    <t>0207471320</t>
  </si>
  <si>
    <t>ZUTENDAAL</t>
  </si>
  <si>
    <t>Zwalm</t>
  </si>
  <si>
    <t>0216772036</t>
  </si>
  <si>
    <t>ZWALM</t>
  </si>
  <si>
    <t>Zwevegem</t>
  </si>
  <si>
    <t>0207484582</t>
  </si>
  <si>
    <t>ZWEVEGEM</t>
  </si>
  <si>
    <t>KORTESSEM</t>
  </si>
  <si>
    <t>0207478545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</si>
</sst>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0.00_ ;\-#,##0.00\ "/>
    <numFmt numFmtId="165" formatCode="&quot;€&quot;\ #,##0.00"/>
  </numFmts>
  <fonts count="16">
    <font>
      <sz val="11"/>
      <color theme="1"/>
      <name val="Calibri"/>
      <family val="2"/>
      <scheme val="minor"/>
    </font>
    <font>
      <sz val="11"/>
      <color theme="1"/>
      <name val="Calibri"/>
      <family val="2"/>
      <scheme val="minor"/>
    </font>
    <font>
      <b/>
      <sz val="11"/>
      <color theme="1"/>
      <name val="Calibri"/>
      <family val="2"/>
      <scheme val="minor"/>
    </font>
    <font>
      <b/>
      <i/>
      <sz val="11"/>
      <color theme="1"/>
      <name val="Calibri"/>
      <family val="2"/>
      <scheme val="minor"/>
    </font>
    <font>
      <sz val="8"/>
      <name val="Calibri"/>
      <family val="2"/>
      <scheme val="minor"/>
    </font>
    <font>
      <sz val="10"/>
      <color theme="1"/>
      <name val="Calibri"/>
      <family val="2"/>
      <scheme val="minor"/>
    </font>
    <font>
      <sz val="9"/>
      <color theme="4"/>
      <name val="Calibri"/>
      <family val="2"/>
      <scheme val="minor"/>
    </font>
    <font>
      <sz val="8"/>
      <color theme="4"/>
      <name val="Calibri"/>
      <family val="2"/>
    </font>
    <font>
      <i/>
      <sz val="11"/>
      <color theme="1"/>
      <name val="Calibri"/>
      <family val="2"/>
      <scheme val="minor"/>
    </font>
    <font>
      <b/>
      <sz val="11"/>
      <color theme="1"/>
      <name val="FlandersArtSans-Bold"/>
    </font>
    <font>
      <sz val="9"/>
      <color theme="1"/>
      <name val="FlandersArtSans-Bold"/>
    </font>
    <font>
      <sz val="11"/>
      <color theme="1"/>
      <name val="FlandersArtSans-Bold"/>
    </font>
    <font>
      <sz val="10"/>
      <color theme="1"/>
      <name val="FlandersArtSans-Bold"/>
    </font>
    <font>
      <sz val="10"/>
      <color theme="4"/>
      <name val="FlandersArtSans-Bold"/>
    </font>
    <font>
      <b/>
      <sz val="9"/>
      <color theme="1"/>
      <name val="FlandersArtSans-Bold"/>
    </font>
    <font>
      <b/>
      <sz val="10"/>
      <color theme="1"/>
      <name val="FlandersArtSans-Bold"/>
    </font>
  </fonts>
  <fills count="7">
    <fill>
      <patternFill patternType="none"/>
    </fill>
    <fill>
      <patternFill patternType="gray125"/>
    </fill>
    <fill>
      <patternFill patternType="solid">
        <fgColor theme="7" tint="0.59999389629810485"/>
        <bgColor indexed="64"/>
      </patternFill>
    </fill>
    <fill>
      <patternFill patternType="solid">
        <fgColor rgb="FF92D050"/>
        <bgColor indexed="64"/>
      </patternFill>
    </fill>
    <fill>
      <patternFill patternType="solid">
        <fgColor theme="2"/>
        <bgColor indexed="64"/>
      </patternFill>
    </fill>
    <fill>
      <patternFill patternType="solid">
        <fgColor theme="2" tint="-9.9978637043366805E-2"/>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0" fillId="0" borderId="1" xfId="0" applyBorder="1"/>
    <xf numFmtId="43" fontId="0" fillId="0" borderId="0" xfId="1" applyFont="1"/>
    <xf numFmtId="1" fontId="0" fillId="0" borderId="0" xfId="1" applyNumberFormat="1" applyFont="1"/>
    <xf numFmtId="164" fontId="0" fillId="0" borderId="0" xfId="1" applyNumberFormat="1" applyFont="1"/>
    <xf numFmtId="0" fontId="6" fillId="0" borderId="0" xfId="0" applyFont="1"/>
    <xf numFmtId="4" fontId="3" fillId="0" borderId="0" xfId="0" applyNumberFormat="1" applyFont="1" applyAlignment="1">
      <alignment horizontal="right"/>
    </xf>
    <xf numFmtId="0" fontId="7" fillId="0" borderId="0" xfId="0" applyFont="1"/>
    <xf numFmtId="165" fontId="5" fillId="0" borderId="0" xfId="2" applyNumberFormat="1" applyFont="1" applyAlignment="1" applyProtection="1">
      <alignment horizontal="right"/>
      <protection hidden="1"/>
    </xf>
    <xf numFmtId="0" fontId="5" fillId="0" borderId="8" xfId="0" applyFont="1" applyBorder="1" applyAlignment="1" applyProtection="1">
      <alignment wrapText="1"/>
      <protection locked="0"/>
    </xf>
    <xf numFmtId="0" fontId="5" fillId="0" borderId="6" xfId="0" applyFont="1" applyBorder="1" applyAlignment="1" applyProtection="1">
      <alignment wrapText="1"/>
      <protection locked="0"/>
    </xf>
    <xf numFmtId="0" fontId="5" fillId="0" borderId="7" xfId="0" applyFont="1" applyBorder="1" applyAlignment="1" applyProtection="1">
      <alignment wrapText="1"/>
      <protection locked="0"/>
    </xf>
    <xf numFmtId="0" fontId="5" fillId="0" borderId="1" xfId="0" applyFont="1" applyBorder="1" applyAlignment="1" applyProtection="1">
      <alignment wrapText="1"/>
      <protection locked="0"/>
    </xf>
    <xf numFmtId="0" fontId="8" fillId="0" borderId="1" xfId="0" applyFont="1" applyBorder="1"/>
    <xf numFmtId="0" fontId="2" fillId="4" borderId="1" xfId="0" applyFont="1" applyFill="1" applyBorder="1"/>
    <xf numFmtId="0" fontId="2" fillId="5" borderId="1" xfId="0" applyFont="1" applyFill="1" applyBorder="1"/>
    <xf numFmtId="2" fontId="2" fillId="4" borderId="1" xfId="1" applyNumberFormat="1" applyFont="1" applyFill="1" applyBorder="1"/>
    <xf numFmtId="4" fontId="2" fillId="4" borderId="1" xfId="1" applyNumberFormat="1" applyFont="1" applyFill="1" applyBorder="1"/>
    <xf numFmtId="4" fontId="8" fillId="0" borderId="1" xfId="1" applyNumberFormat="1" applyFont="1" applyBorder="1"/>
    <xf numFmtId="4" fontId="0" fillId="0" borderId="1" xfId="1" applyNumberFormat="1" applyFont="1" applyBorder="1"/>
    <xf numFmtId="44" fontId="2" fillId="4" borderId="1" xfId="0" applyNumberFormat="1" applyFont="1" applyFill="1" applyBorder="1"/>
    <xf numFmtId="0" fontId="2" fillId="6" borderId="1" xfId="0" applyFont="1" applyFill="1" applyBorder="1"/>
    <xf numFmtId="0" fontId="5" fillId="0" borderId="9" xfId="0" applyFont="1" applyBorder="1" applyAlignment="1" applyProtection="1">
      <alignment wrapText="1"/>
      <protection locked="0"/>
    </xf>
    <xf numFmtId="0" fontId="0" fillId="0" borderId="7" xfId="0" applyBorder="1"/>
    <xf numFmtId="4" fontId="0" fillId="0" borderId="10" xfId="0" applyNumberFormat="1" applyBorder="1"/>
    <xf numFmtId="0" fontId="9" fillId="0" borderId="0" xfId="0" applyFont="1" applyAlignment="1">
      <alignment horizontal="left"/>
    </xf>
    <xf numFmtId="0" fontId="9" fillId="2" borderId="0" xfId="0" applyFont="1" applyFill="1" applyAlignment="1" applyProtection="1">
      <alignment horizontal="left"/>
      <protection locked="0"/>
    </xf>
    <xf numFmtId="44" fontId="10" fillId="0" borderId="0" xfId="2" applyFont="1" applyAlignment="1" applyProtection="1">
      <alignment horizontal="center"/>
    </xf>
    <xf numFmtId="0" fontId="10" fillId="0" borderId="0" xfId="0" applyFont="1" applyAlignment="1" applyProtection="1">
      <alignment horizontal="left"/>
      <protection hidden="1"/>
    </xf>
    <xf numFmtId="0" fontId="11" fillId="0" borderId="0" xfId="0" applyFont="1"/>
    <xf numFmtId="0" fontId="9" fillId="0" borderId="0" xfId="0" applyFont="1" applyAlignment="1">
      <alignment horizontal="right"/>
    </xf>
    <xf numFmtId="165" fontId="12" fillId="0" borderId="0" xfId="2" applyNumberFormat="1" applyFont="1" applyAlignment="1" applyProtection="1">
      <alignment horizontal="right"/>
      <protection hidden="1"/>
    </xf>
    <xf numFmtId="0" fontId="9" fillId="0" borderId="5" xfId="0" applyFont="1" applyBorder="1"/>
    <xf numFmtId="0" fontId="9" fillId="0" borderId="8" xfId="0" applyFont="1" applyBorder="1"/>
    <xf numFmtId="44" fontId="9" fillId="0" borderId="5" xfId="0" applyNumberFormat="1" applyFont="1" applyBorder="1"/>
    <xf numFmtId="0" fontId="9" fillId="0" borderId="9" xfId="0" applyFont="1" applyBorder="1"/>
    <xf numFmtId="0" fontId="9" fillId="3" borderId="2" xfId="0" applyFont="1" applyFill="1" applyBorder="1"/>
    <xf numFmtId="0" fontId="9" fillId="3" borderId="3" xfId="0" applyFont="1" applyFill="1" applyBorder="1"/>
    <xf numFmtId="0" fontId="11" fillId="0" borderId="0" xfId="0" applyFont="1" applyAlignment="1" applyProtection="1">
      <alignment horizontal="right"/>
      <protection hidden="1"/>
    </xf>
    <xf numFmtId="0" fontId="13" fillId="0" borderId="0" xfId="0" applyFont="1" applyProtection="1">
      <protection hidden="1"/>
    </xf>
    <xf numFmtId="44" fontId="5" fillId="0" borderId="1" xfId="2" applyFont="1" applyBorder="1" applyAlignment="1" applyProtection="1">
      <alignment wrapText="1"/>
      <protection locked="0"/>
    </xf>
    <xf numFmtId="44" fontId="0" fillId="3" borderId="4" xfId="2" applyFont="1" applyFill="1" applyBorder="1" applyProtection="1"/>
    <xf numFmtId="4" fontId="0" fillId="0" borderId="0" xfId="0" applyNumberFormat="1"/>
    <xf numFmtId="0" fontId="2" fillId="0" borderId="0" xfId="0" applyFont="1"/>
    <xf numFmtId="44" fontId="14" fillId="0" borderId="0" xfId="2" applyFont="1" applyAlignment="1" applyProtection="1">
      <alignment horizontal="center"/>
    </xf>
    <xf numFmtId="165" fontId="10" fillId="0" borderId="0" xfId="0" applyNumberFormat="1" applyFont="1" applyAlignment="1" applyProtection="1">
      <alignment horizontal="left"/>
      <protection hidden="1"/>
    </xf>
    <xf numFmtId="0" fontId="0" fillId="0" borderId="0" xfId="0" applyAlignment="1">
      <alignment horizontal="left"/>
    </xf>
    <xf numFmtId="0" fontId="15" fillId="0" borderId="0" xfId="0" applyFont="1"/>
    <xf numFmtId="4" fontId="0" fillId="0" borderId="6" xfId="0" applyNumberFormat="1" applyBorder="1"/>
    <xf numFmtId="4" fontId="8" fillId="0" borderId="1" xfId="0" applyNumberFormat="1" applyFont="1" applyBorder="1"/>
    <xf numFmtId="0" fontId="14" fillId="0" borderId="0" xfId="0" applyFont="1" applyAlignment="1">
      <alignment horizontal="left" vertical="center" wrapText="1"/>
    </xf>
    <xf numFmtId="0" fontId="14" fillId="0" borderId="0" xfId="0" applyFont="1" applyAlignment="1">
      <alignment horizontal="left" vertical="top" wrapText="1"/>
    </xf>
    <xf numFmtId="44" fontId="9" fillId="0" borderId="0" xfId="2" applyFont="1" applyAlignment="1" applyProtection="1">
      <alignment horizontal="center"/>
    </xf>
    <xf numFmtId="0" fontId="10" fillId="0" borderId="0" xfId="0" applyFont="1" applyAlignment="1">
      <alignment horizontal="left" vertical="top" wrapText="1"/>
    </xf>
  </cellXfs>
  <cellStyles count="3">
    <cellStyle name="Komma" xfId="1" builtinId="3"/>
    <cellStyle name="Standaard" xfId="0" builtinId="0"/>
    <cellStyle name="Valuta" xfId="2" builtinId="4"/>
  </cellStyles>
  <dxfs count="27">
    <dxf>
      <font>
        <b val="0"/>
        <i val="0"/>
        <strike val="0"/>
        <condense val="0"/>
        <extend val="0"/>
        <outline val="0"/>
        <shadow val="0"/>
        <u val="none"/>
        <vertAlign val="baseline"/>
        <sz val="11"/>
        <color theme="1"/>
        <name val="Calibri"/>
        <family val="2"/>
        <scheme val="minor"/>
      </font>
      <numFmt numFmtId="164" formatCode="#,##0.00_ ;\-#,##0.00\ "/>
    </dxf>
    <dxf>
      <numFmt numFmtId="4" formatCode="#,##0.00"/>
    </dxf>
    <dxf>
      <numFmt numFmtId="4" formatCode="#,##0.00"/>
    </dxf>
    <dxf>
      <numFmt numFmtId="4" formatCode="#,##0.00"/>
    </dxf>
    <dxf>
      <numFmt numFmtId="4" formatCode="#,##0.00"/>
    </dxf>
    <dxf>
      <numFmt numFmtId="0" formatCode="General"/>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medium">
          <color indexed="64"/>
        </left>
        <right style="medium">
          <color indexed="64"/>
        </right>
        <top style="medium">
          <color indexed="64"/>
        </top>
        <bottom style="medium">
          <color indexed="64"/>
        </bottom>
      </border>
    </dxf>
    <dxf>
      <font>
        <b val="0"/>
      </font>
      <alignment horizontal="general" vertical="bottom" textRotation="0" wrapText="1" indent="0" justifyLastLine="0" shrinkToFit="0" readingOrder="0"/>
      <protection locked="0" hidden="0"/>
    </dxf>
    <dxf>
      <font>
        <b/>
        <i val="0"/>
        <strike val="0"/>
        <condense val="0"/>
        <extend val="0"/>
        <outline val="0"/>
        <shadow val="0"/>
        <u val="none"/>
        <vertAlign val="baseline"/>
        <sz val="11"/>
        <color theme="1"/>
        <name val="FlandersArtSans-Bold"/>
        <scheme val="none"/>
      </font>
      <border diagonalUp="0" diagonalDown="0" outline="0">
        <left style="thin">
          <color indexed="64"/>
        </left>
        <right style="thin">
          <color indexed="64"/>
        </right>
        <top/>
        <bottom/>
      </border>
    </dxf>
    <dxf>
      <font>
        <b val="0"/>
        <i/>
        <color rgb="FFFF0000"/>
      </font>
    </dxf>
    <dxf>
      <font>
        <color rgb="FFFF0000"/>
      </font>
      <fill>
        <patternFill patternType="none">
          <bgColor auto="1"/>
        </patternFill>
      </fill>
    </dxf>
    <dxf>
      <fill>
        <patternFill patternType="gray0625">
          <bgColor theme="7" tint="0.59996337778862885"/>
        </patternFill>
      </fill>
    </dxf>
    <dxf>
      <fill>
        <patternFill patternType="gray0625">
          <bgColor theme="7" tint="0.79998168889431442"/>
        </patternFill>
      </fill>
    </dxf>
    <dxf>
      <font>
        <color rgb="FF9C0006"/>
      </font>
    </dxf>
    <dxf>
      <font>
        <color rgb="FF00B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228600</xdr:colOff>
          <xdr:row>11</xdr:row>
          <xdr:rowOff>22860</xdr:rowOff>
        </xdr:from>
        <xdr:to>
          <xdr:col>9</xdr:col>
          <xdr:colOff>0</xdr:colOff>
          <xdr:row>12</xdr:row>
          <xdr:rowOff>182880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000-000002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100" b="0" i="0" u="none" strike="noStrike" baseline="0">
                  <a:solidFill>
                    <a:srgbClr val="000000"/>
                  </a:solidFill>
                  <a:latin typeface="FlandersArtSans-Bold"/>
                </a:rPr>
                <a:t>Extra rij invoegen</a:t>
              </a:r>
            </a:p>
            <a:p>
              <a:pPr algn="ctr" rtl="0">
                <a:defRPr sz="1000"/>
              </a:pPr>
              <a:endParaRPr lang="nl-BE" sz="1100" b="0" i="0" u="none" strike="noStrike" baseline="0">
                <a:solidFill>
                  <a:srgbClr val="000000"/>
                </a:solidFill>
                <a:latin typeface="FlandersArtSans-Bold"/>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220980</xdr:colOff>
          <xdr:row>13</xdr:row>
          <xdr:rowOff>45720</xdr:rowOff>
        </xdr:from>
        <xdr:to>
          <xdr:col>9</xdr:col>
          <xdr:colOff>7620</xdr:colOff>
          <xdr:row>13</xdr:row>
          <xdr:rowOff>373380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000-0000052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100" b="0" i="0" u="none" strike="noStrike" baseline="0">
                  <a:solidFill>
                    <a:srgbClr val="000000"/>
                  </a:solidFill>
                  <a:latin typeface="FlandersArtSans-Bold"/>
                </a:rPr>
                <a:t>Rij verwijderen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B53BF47-1C5E-496D-8F41-EFEE35169CAF}" name="Tabel811" displayName="Tabel811" ref="B12:F40" totalsRowShown="0" headerRowDxfId="20" dataDxfId="19" headerRowBorderDxfId="17" tableBorderDxfId="18" totalsRowBorderDxfId="16">
  <autoFilter ref="B12:F40" xr:uid="{0B53BF47-1C5E-496D-8F41-EFEE35169CAF}">
    <filterColumn colId="0" hiddenButton="1"/>
    <filterColumn colId="1" hiddenButton="1"/>
    <filterColumn colId="2" hiddenButton="1"/>
    <filterColumn colId="3" hiddenButton="1"/>
    <filterColumn colId="4" hiddenButton="1"/>
  </autoFilter>
  <tableColumns count="5">
    <tableColumn id="6" xr3:uid="{F2C520FC-E764-4FAA-B19B-F588FDEC00BC}" name="Naam actie" dataDxfId="15"/>
    <tableColumn id="1" xr3:uid="{320087BE-C0A7-4B8B-9B2F-FFC0B748A6FF}" name="LEKP-Doelstellling" dataDxfId="14"/>
    <tableColumn id="3" xr3:uid="{552D5892-4160-4DAE-8801-F5EA363B2AFD}" name="Uitgave 2025 (€)" dataDxfId="13" dataCellStyle="Valuta"/>
    <tableColumn id="4" xr3:uid="{5A6744AA-61EC-4B24-AC5E-E1B4B42C0DB7}" name="Toelichting bij uitgave" dataDxfId="12"/>
    <tableColumn id="8" xr3:uid="{7A72283E-AED6-4F0F-9E00-181712A9C226}" name="Referentie boekhouding" dataDxfId="11"/>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C5D344A-4061-4F68-8813-B262EE470CDB}" name="Tabel6" displayName="Tabel6" ref="A2:B20" totalsRowShown="0" headerRowDxfId="10" dataDxfId="9" headerRowCellStyle="Komma" dataCellStyle="Komma">
  <autoFilter ref="A2:B20" xr:uid="{1C5D344A-4061-4F68-8813-B262EE470CDB}"/>
  <sortState xmlns:xlrd2="http://schemas.microsoft.com/office/spreadsheetml/2017/richdata2" ref="A3:B19">
    <sortCondition ref="A2:A19"/>
  </sortState>
  <tableColumns count="2">
    <tableColumn id="1" xr3:uid="{FBEF51B4-49A9-4673-92BB-3A9911157DC9}" name="Werf" dataDxfId="8" dataCellStyle="Komma"/>
    <tableColumn id="2" xr3:uid="{DE87D5DE-FE3F-411E-A9C0-5E6DE189FD0D}" name="Doelstelling" dataDxfId="7" dataCellStyle="Komma"/>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B183E93-0FA0-45E8-A0AF-7E979C25075F}" name="Tabel4" displayName="Tabel4" ref="H2:N281" totalsRowShown="0" headerRowDxfId="6">
  <autoFilter ref="H2:N281" xr:uid="{7B183E93-0FA0-45E8-A0AF-7E979C25075F}"/>
  <tableColumns count="7">
    <tableColumn id="1" xr3:uid="{6A922163-8EB7-45CC-A0F4-FA8E2EFEC476}" name="Gemeente"/>
    <tableColumn id="7" xr3:uid="{57B7B3AC-C9E0-43B7-A85D-3868AA978132}" name="KBO" dataDxfId="5"/>
    <tableColumn id="2" xr3:uid="{D8C97DEE-AD14-4C00-BC97-9D8D9A674C71}" name="1.0" dataDxfId="4"/>
    <tableColumn id="3" xr3:uid="{5D54AA58-F1BA-4BDD-9B52-7EAF888A780A}" name="2.0" dataDxfId="3"/>
    <tableColumn id="4" xr3:uid="{C1716732-78DE-4658-B9DF-51CC60B6038A}" name="2.1" dataDxfId="2"/>
    <tableColumn id="5" xr3:uid="{A959B076-8812-4361-9785-019C96A898C7}" name="totaal" dataDxfId="1"/>
    <tableColumn id="6" xr3:uid="{3DEEC6C1-A6D7-4862-8474-09E6BB0AD33E}" name="CofinDrempel" dataDxfId="0" dataCellStyle="Komma">
      <calculatedColumnFormula>M3*2</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152302-30AE-4DBC-9734-60610592FC02}">
  <sheetPr codeName="Blad5"/>
  <dimension ref="A1:G75"/>
  <sheetViews>
    <sheetView showGridLines="0" tabSelected="1" zoomScale="97" zoomScaleNormal="90" workbookViewId="0">
      <selection activeCell="C21" sqref="C21"/>
    </sheetView>
  </sheetViews>
  <sheetFormatPr defaultRowHeight="14.45"/>
  <cols>
    <col min="1" max="1" width="5.85546875" customWidth="1"/>
    <col min="2" max="2" width="31.140625" customWidth="1"/>
    <col min="3" max="3" width="49" customWidth="1"/>
    <col min="4" max="4" width="18.5703125" bestFit="1" customWidth="1"/>
    <col min="5" max="5" width="66.42578125" customWidth="1"/>
    <col min="6" max="6" width="24.7109375" bestFit="1" customWidth="1"/>
  </cols>
  <sheetData>
    <row r="1" spans="2:7">
      <c r="B1" s="29"/>
      <c r="C1" s="29"/>
      <c r="D1" s="29"/>
      <c r="E1" s="29"/>
      <c r="F1" s="29"/>
    </row>
    <row r="2" spans="2:7">
      <c r="B2" s="52" t="s">
        <v>0</v>
      </c>
      <c r="C2" s="52"/>
      <c r="D2" s="52"/>
      <c r="E2" s="52"/>
      <c r="F2" s="52"/>
    </row>
    <row r="4" spans="2:7">
      <c r="B4" s="25" t="s">
        <v>1</v>
      </c>
      <c r="C4" s="26" t="s">
        <v>2</v>
      </c>
      <c r="E4" s="30" t="s">
        <v>3</v>
      </c>
    </row>
    <row r="5" spans="2:7">
      <c r="B5" s="27" t="s">
        <v>4</v>
      </c>
      <c r="C5" s="28" t="str">
        <f>IFERROR(VLOOKUP(C4,Tabel4[[#All],[Gemeente]:[KBO]],2,FALSE),"")</f>
        <v>0207534171</v>
      </c>
      <c r="E5" s="31">
        <f>IFERROR(VLOOKUP(C4,Tabel4[],7,FALSE),"Selecteer eerst uw gemeente")</f>
        <v>205073.41666132698</v>
      </c>
    </row>
    <row r="6" spans="2:7">
      <c r="B6" s="44" t="s">
        <v>5</v>
      </c>
      <c r="C6" s="45">
        <f>IFERROR(VLOOKUP(C4,Tabel4[[Gemeente]:[totaal]],6,FALSE),"")</f>
        <v>102536.70833066349</v>
      </c>
      <c r="E6" s="8"/>
    </row>
    <row r="8" spans="2:7" ht="37.15" customHeight="1">
      <c r="B8" s="50" t="s">
        <v>6</v>
      </c>
      <c r="C8" s="50"/>
      <c r="D8" s="50"/>
      <c r="E8" s="50"/>
      <c r="F8" s="50"/>
    </row>
    <row r="9" spans="2:7" ht="15" customHeight="1"/>
    <row r="10" spans="2:7" ht="28.15" customHeight="1">
      <c r="B10" s="51" t="s">
        <v>7</v>
      </c>
      <c r="C10" s="51"/>
      <c r="D10" s="51"/>
      <c r="E10" s="51"/>
      <c r="F10" s="51"/>
    </row>
    <row r="11" spans="2:7">
      <c r="B11" s="7"/>
    </row>
    <row r="12" spans="2:7">
      <c r="B12" s="32" t="s">
        <v>8</v>
      </c>
      <c r="C12" s="33" t="s">
        <v>9</v>
      </c>
      <c r="D12" s="34" t="s">
        <v>10</v>
      </c>
      <c r="E12" s="35" t="s">
        <v>11</v>
      </c>
      <c r="F12" s="32" t="s">
        <v>12</v>
      </c>
    </row>
    <row r="13" spans="2:7" ht="41.45">
      <c r="B13" s="9" t="s">
        <v>13</v>
      </c>
      <c r="C13" s="10" t="s">
        <v>14</v>
      </c>
      <c r="D13" s="40">
        <f>72183+49546.51</f>
        <v>121729.51000000001</v>
      </c>
      <c r="E13" s="11" t="s">
        <v>15</v>
      </c>
      <c r="F13" s="22" t="s">
        <v>16</v>
      </c>
    </row>
    <row r="14" spans="2:7" ht="41.45">
      <c r="B14" s="10" t="s">
        <v>17</v>
      </c>
      <c r="C14" s="10" t="s">
        <v>18</v>
      </c>
      <c r="D14" s="40">
        <v>52435.49</v>
      </c>
      <c r="E14" s="11" t="s">
        <v>19</v>
      </c>
      <c r="F14" s="11" t="s">
        <v>20</v>
      </c>
      <c r="G14" s="5"/>
    </row>
    <row r="15" spans="2:7" ht="40.5">
      <c r="B15" s="10" t="s">
        <v>21</v>
      </c>
      <c r="C15" s="10" t="s">
        <v>22</v>
      </c>
      <c r="D15" s="40">
        <v>37106.019999999997</v>
      </c>
      <c r="E15" s="11" t="s">
        <v>23</v>
      </c>
      <c r="F15" s="11" t="s">
        <v>24</v>
      </c>
    </row>
    <row r="16" spans="2:7" ht="41.45">
      <c r="B16" s="10" t="s">
        <v>25</v>
      </c>
      <c r="C16" s="10" t="s">
        <v>26</v>
      </c>
      <c r="D16" s="40">
        <v>12550</v>
      </c>
      <c r="E16" s="11" t="s">
        <v>27</v>
      </c>
      <c r="F16" s="11" t="s">
        <v>28</v>
      </c>
    </row>
    <row r="17" spans="2:6" ht="41.45">
      <c r="B17" s="10" t="s">
        <v>29</v>
      </c>
      <c r="C17" s="10" t="s">
        <v>26</v>
      </c>
      <c r="D17" s="40">
        <v>12000</v>
      </c>
      <c r="E17" s="11" t="s">
        <v>30</v>
      </c>
      <c r="F17" s="11" t="s">
        <v>28</v>
      </c>
    </row>
    <row r="18" spans="2:6" ht="41.45">
      <c r="B18" s="10" t="s">
        <v>31</v>
      </c>
      <c r="C18" s="10" t="s">
        <v>32</v>
      </c>
      <c r="D18" s="40">
        <v>50190.83</v>
      </c>
      <c r="E18" s="11" t="s">
        <v>33</v>
      </c>
      <c r="F18" s="11" t="s">
        <v>34</v>
      </c>
    </row>
    <row r="19" spans="2:6" ht="40.5">
      <c r="B19" s="10" t="s">
        <v>35</v>
      </c>
      <c r="C19" s="12" t="s">
        <v>36</v>
      </c>
      <c r="D19" s="40">
        <v>358636.3</v>
      </c>
      <c r="E19" s="11" t="s">
        <v>37</v>
      </c>
      <c r="F19" s="11" t="s">
        <v>38</v>
      </c>
    </row>
    <row r="20" spans="2:6" ht="40.5">
      <c r="B20" s="10" t="s">
        <v>39</v>
      </c>
      <c r="C20" s="12" t="s">
        <v>40</v>
      </c>
      <c r="D20" s="40">
        <f>561766.12+114108.72</f>
        <v>675874.84</v>
      </c>
      <c r="E20" s="11" t="s">
        <v>41</v>
      </c>
      <c r="F20" s="11" t="s">
        <v>42</v>
      </c>
    </row>
    <row r="21" spans="2:6" ht="41.45">
      <c r="B21" s="10" t="s">
        <v>43</v>
      </c>
      <c r="C21" s="12" t="s">
        <v>44</v>
      </c>
      <c r="D21" s="40">
        <v>3211.25</v>
      </c>
      <c r="E21" s="11" t="s">
        <v>45</v>
      </c>
      <c r="F21" s="11" t="s">
        <v>46</v>
      </c>
    </row>
    <row r="22" spans="2:6">
      <c r="B22" s="10"/>
      <c r="C22" s="12"/>
      <c r="D22" s="40"/>
      <c r="E22" s="11"/>
      <c r="F22" s="11"/>
    </row>
    <row r="23" spans="2:6">
      <c r="B23" s="10"/>
      <c r="C23" s="12"/>
      <c r="D23" s="40"/>
      <c r="E23" s="11"/>
      <c r="F23" s="11"/>
    </row>
    <row r="24" spans="2:6">
      <c r="B24" s="10"/>
      <c r="C24" s="12"/>
      <c r="D24" s="40"/>
      <c r="E24" s="11"/>
      <c r="F24" s="11"/>
    </row>
    <row r="25" spans="2:6">
      <c r="B25" s="10"/>
      <c r="C25" s="12"/>
      <c r="D25" s="40"/>
      <c r="E25" s="11"/>
      <c r="F25" s="11"/>
    </row>
    <row r="26" spans="2:6">
      <c r="B26" s="10"/>
      <c r="C26" s="12"/>
      <c r="D26" s="40"/>
      <c r="E26" s="11"/>
      <c r="F26" s="11"/>
    </row>
    <row r="27" spans="2:6">
      <c r="B27" s="10"/>
      <c r="C27" s="12"/>
      <c r="D27" s="40"/>
      <c r="E27" s="11"/>
      <c r="F27" s="11"/>
    </row>
    <row r="28" spans="2:6">
      <c r="B28" s="10"/>
      <c r="C28" s="12"/>
      <c r="D28" s="40"/>
      <c r="E28" s="11"/>
      <c r="F28" s="11"/>
    </row>
    <row r="29" spans="2:6">
      <c r="B29" s="10"/>
      <c r="C29" s="12"/>
      <c r="D29" s="40"/>
      <c r="E29" s="11"/>
      <c r="F29" s="11"/>
    </row>
    <row r="30" spans="2:6">
      <c r="B30" s="10"/>
      <c r="C30" s="12"/>
      <c r="D30" s="40"/>
      <c r="E30" s="11"/>
      <c r="F30" s="11"/>
    </row>
    <row r="31" spans="2:6">
      <c r="B31" s="10"/>
      <c r="C31" s="12"/>
      <c r="D31" s="40"/>
      <c r="E31" s="11"/>
      <c r="F31" s="11"/>
    </row>
    <row r="32" spans="2:6">
      <c r="B32" s="10"/>
      <c r="C32" s="12"/>
      <c r="D32" s="40"/>
      <c r="E32" s="11"/>
      <c r="F32" s="11"/>
    </row>
    <row r="33" spans="2:6">
      <c r="B33" s="10"/>
      <c r="C33" s="12"/>
      <c r="D33" s="40"/>
      <c r="E33" s="11"/>
      <c r="F33" s="11"/>
    </row>
    <row r="34" spans="2:6">
      <c r="B34" s="10"/>
      <c r="C34" s="12"/>
      <c r="D34" s="40"/>
      <c r="E34" s="11"/>
      <c r="F34" s="11"/>
    </row>
    <row r="35" spans="2:6">
      <c r="B35" s="10"/>
      <c r="C35" s="12"/>
      <c r="D35" s="40"/>
      <c r="E35" s="11"/>
      <c r="F35" s="11"/>
    </row>
    <row r="36" spans="2:6">
      <c r="B36" s="10"/>
      <c r="C36" s="12"/>
      <c r="D36" s="40"/>
      <c r="E36" s="11"/>
      <c r="F36" s="11"/>
    </row>
    <row r="37" spans="2:6">
      <c r="B37" s="10"/>
      <c r="C37" s="12"/>
      <c r="D37" s="40"/>
      <c r="E37" s="11"/>
      <c r="F37" s="11"/>
    </row>
    <row r="38" spans="2:6">
      <c r="B38" s="10"/>
      <c r="C38" s="12"/>
      <c r="D38" s="40"/>
      <c r="E38" s="11"/>
      <c r="F38" s="11"/>
    </row>
    <row r="39" spans="2:6">
      <c r="B39" s="10"/>
      <c r="C39" s="12"/>
      <c r="D39" s="40"/>
      <c r="E39" s="11"/>
      <c r="F39" s="11"/>
    </row>
    <row r="40" spans="2:6">
      <c r="B40" s="10"/>
      <c r="C40" s="12"/>
      <c r="D40" s="40"/>
      <c r="E40" s="11"/>
      <c r="F40" s="11"/>
    </row>
    <row r="42" spans="2:6" ht="15" thickBot="1">
      <c r="E42" s="30" t="s">
        <v>47</v>
      </c>
    </row>
    <row r="43" spans="2:6" ht="15" thickBot="1">
      <c r="B43" s="36" t="s">
        <v>48</v>
      </c>
      <c r="C43" s="37"/>
      <c r="D43" s="41">
        <f>SUM(D13:D40)</f>
        <v>1323734.2399999998</v>
      </c>
      <c r="E43" s="38" t="str">
        <f>IFERROR(IF(D43&gt;E5,"OK","NIET OK"),"")</f>
        <v>OK</v>
      </c>
    </row>
    <row r="45" spans="2:6">
      <c r="B45" s="39" t="str">
        <f>IFERROR(IF(E43="OK", "U heeft voor de LEKP-subsidie voorlopig voldoende uitgaven gerapporteerd om aan de cofinancieringsvoorwaarde te voldoen","! Opgelet: u heeft voor de LEKP-subsidie voorlopig ONVOLDOENDE uitgaven gerapporteerd om aan de cofinancieringsvolwaarde te voldoen."),"")</f>
        <v>U heeft voor de LEKP-subsidie voorlopig voldoende uitgaven gerapporteerd om aan de cofinancieringsvoorwaarde te voldoen</v>
      </c>
    </row>
    <row r="47" spans="2:6">
      <c r="B47" s="53" t="s">
        <v>49</v>
      </c>
      <c r="C47" s="53"/>
      <c r="D47" s="53"/>
      <c r="E47" s="53"/>
      <c r="F47" s="53"/>
    </row>
    <row r="48" spans="2:6">
      <c r="B48" s="53"/>
      <c r="C48" s="53"/>
      <c r="D48" s="53"/>
      <c r="E48" s="53"/>
      <c r="F48" s="53"/>
    </row>
    <row r="49" spans="2:6">
      <c r="B49" s="53"/>
      <c r="C49" s="53"/>
      <c r="D49" s="53"/>
      <c r="E49" s="53"/>
      <c r="F49" s="53"/>
    </row>
    <row r="50" spans="2:6">
      <c r="B50" s="47"/>
    </row>
    <row r="53" spans="2:6" ht="14.45" customHeight="1"/>
    <row r="67" spans="1:6" s="6" customFormat="1">
      <c r="A67"/>
      <c r="B67"/>
      <c r="C67"/>
      <c r="D67"/>
      <c r="E67"/>
      <c r="F67"/>
    </row>
    <row r="68" spans="1:6">
      <c r="A68" s="6"/>
    </row>
    <row r="74" spans="1:6">
      <c r="F74" s="6"/>
    </row>
    <row r="75" spans="1:6">
      <c r="E75" s="6"/>
    </row>
  </sheetData>
  <sheetProtection algorithmName="SHA-512" hashValue="Nq7M4qXtiOfShrzx3xk9w0VG2kIoUVPXGoSxJGbJw2S8jLvRwfKzpfzIS4nHvWh7H958WJqTGQsBDGq5gMJ0eQ==" saltValue="eVyiB6g9aAHC2ZNn9wGFLA==" spinCount="100000" sheet="1" objects="1" scenarios="1"/>
  <mergeCells count="4">
    <mergeCell ref="B8:F8"/>
    <mergeCell ref="B10:F10"/>
    <mergeCell ref="B2:F2"/>
    <mergeCell ref="B47:F49"/>
  </mergeCells>
  <conditionalFormatting sqref="E43">
    <cfRule type="containsText" dxfId="26" priority="5" operator="containsText" text="cofinancieringscheck: OK">
      <formula>NOT(ISERROR(SEARCH("cofinancieringscheck: OK",E43)))</formula>
    </cfRule>
    <cfRule type="containsText" dxfId="25" priority="6" operator="containsText" text="Cofinancieringscheck NIET OK; er werden te weinig uitgaven gedaan om te voldoen aan de cofinancieringsvoorwaarde">
      <formula>NOT(ISERROR(SEARCH("Cofinancieringscheck NIET OK; er werden te weinig uitgaven gedaan om te voldoen aan de cofinancieringsvoorwaarde",E43)))</formula>
    </cfRule>
  </conditionalFormatting>
  <conditionalFormatting sqref="B12:F40">
    <cfRule type="containsBlanks" dxfId="24" priority="3">
      <formula>LEN(TRIM(B12))=0</formula>
    </cfRule>
    <cfRule type="cellIs" dxfId="23" priority="4" operator="equal">
      <formula>""""""</formula>
    </cfRule>
  </conditionalFormatting>
  <conditionalFormatting sqref="B45">
    <cfRule type="cellIs" dxfId="22" priority="2" operator="equal">
      <formula>"! Opgelet: u heeft voor de LEKP-subsidie voorlopig ONVOLDOENDE uitgaven gerapporteerd om aan de cofinancieringsvolwaarde te voldoen."</formula>
    </cfRule>
  </conditionalFormatting>
  <conditionalFormatting sqref="E5:E6">
    <cfRule type="cellIs" dxfId="21" priority="1" operator="equal">
      <formula>"Selecteer eerst uw gemeente"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VoegRijToeTabel811">
                <anchor moveWithCells="1">
                  <from>
                    <xdr:col>6</xdr:col>
                    <xdr:colOff>228600</xdr:colOff>
                    <xdr:row>11</xdr:row>
                    <xdr:rowOff>22860</xdr:rowOff>
                  </from>
                  <to>
                    <xdr:col>9</xdr:col>
                    <xdr:colOff>0</xdr:colOff>
                    <xdr:row>12</xdr:row>
                    <xdr:rowOff>182880</xdr:rowOff>
                  </to>
                </anchor>
              </controlPr>
            </control>
          </mc:Choice>
        </mc:AlternateContent>
        <mc:AlternateContent xmlns:mc="http://schemas.openxmlformats.org/markup-compatibility/2006">
          <mc:Choice Requires="x14">
            <control shapeId="10245" r:id="rId5" name="Button 5">
              <controlPr defaultSize="0" print="0" autoFill="0" autoPict="0" macro="[0]!Module1.VerwijderOndersteRijTabel811">
                <anchor moveWithCells="1">
                  <from>
                    <xdr:col>6</xdr:col>
                    <xdr:colOff>220980</xdr:colOff>
                    <xdr:row>13</xdr:row>
                    <xdr:rowOff>45720</xdr:rowOff>
                  </from>
                  <to>
                    <xdr:col>9</xdr:col>
                    <xdr:colOff>7620</xdr:colOff>
                    <xdr:row>13</xdr:row>
                    <xdr:rowOff>373380</xdr:rowOff>
                  </to>
                </anchor>
              </controlPr>
            </control>
          </mc:Choice>
        </mc:AlternateContent>
      </controls>
    </mc:Choice>
  </mc:AlternateContent>
  <tableParts count="1">
    <tablePart r:id="rId6"/>
  </tableParts>
  <extLst>
    <ext xmlns:x14="http://schemas.microsoft.com/office/spreadsheetml/2009/9/main" uri="{CCE6A557-97BC-4b89-ADB6-D9C93CAAB3DF}">
      <x14:dataValidations xmlns:xm="http://schemas.microsoft.com/office/excel/2006/main" count="2">
        <x14:dataValidation type="list" allowBlank="1" showInputMessage="1" showErrorMessage="1" xr:uid="{06EE483F-C266-466E-8AE5-803970BBEE33}">
          <x14:formula1>
            <xm:f>BRONDATA!$H$3:$H$281</xm:f>
          </x14:formula1>
          <xm:sqref>C4</xm:sqref>
        </x14:dataValidation>
        <x14:dataValidation type="list" allowBlank="1" showInputMessage="1" showErrorMessage="1" xr:uid="{D026EA04-0FBA-4BF2-811F-5D5636FB18F9}">
          <x14:formula1>
            <xm:f>BRONDATA!$B$3:$B$20</xm:f>
          </x14:formula1>
          <xm:sqref>C13:C40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046B9-195F-4B09-8756-973A37425F18}">
  <sheetPr codeName="Blad7"/>
  <dimension ref="A2:X39"/>
  <sheetViews>
    <sheetView showGridLines="0" zoomScaleNormal="100" workbookViewId="0">
      <selection activeCell="D34" sqref="D34"/>
    </sheetView>
  </sheetViews>
  <sheetFormatPr defaultRowHeight="14.45"/>
  <cols>
    <col min="1" max="1" width="10" bestFit="1" customWidth="1"/>
    <col min="2" max="2" width="50.7109375" bestFit="1" customWidth="1"/>
    <col min="3" max="3" width="15" customWidth="1"/>
    <col min="4" max="4" width="14.5703125" bestFit="1" customWidth="1"/>
    <col min="5" max="7" width="15.7109375" bestFit="1" customWidth="1"/>
    <col min="8" max="8" width="10.85546875" customWidth="1"/>
    <col min="9" max="9" width="13.140625" bestFit="1" customWidth="1"/>
    <col min="10" max="10" width="13.28515625" bestFit="1" customWidth="1"/>
    <col min="22" max="22" width="10" bestFit="1" customWidth="1"/>
    <col min="23" max="23" width="10" customWidth="1"/>
    <col min="24" max="24" width="12.42578125" bestFit="1" customWidth="1"/>
  </cols>
  <sheetData>
    <row r="2" spans="2:3">
      <c r="B2" s="21" t="s">
        <v>50</v>
      </c>
      <c r="C2" s="21" t="str">
        <f>B39</f>
        <v>BONHEIDEN</v>
      </c>
    </row>
    <row r="3" spans="2:3">
      <c r="B3" s="1"/>
      <c r="C3" s="1"/>
    </row>
    <row r="4" spans="2:3">
      <c r="B4" s="15" t="s">
        <v>51</v>
      </c>
      <c r="C4" s="15" t="s">
        <v>52</v>
      </c>
    </row>
    <row r="5" spans="2:3">
      <c r="B5" s="14" t="s">
        <v>53</v>
      </c>
      <c r="C5" s="17">
        <f>SUM(C6:C8)</f>
        <v>3211.25</v>
      </c>
    </row>
    <row r="6" spans="2:3">
      <c r="B6" s="13" t="s">
        <v>54</v>
      </c>
      <c r="C6" s="18">
        <f>SUMIF(Tabel811[[#All],[LEKP-Doelstellling]],BRONDATA!B3,Tabel811[[#All],[Uitgave 2025 (€)]])</f>
        <v>0</v>
      </c>
    </row>
    <row r="7" spans="2:3">
      <c r="B7" s="13" t="s">
        <v>44</v>
      </c>
      <c r="C7" s="18">
        <f>SUMIF(Tabel811[[#All],[LEKP-Doelstellling]],BRONDATA!B4,Tabel811[[#All],[Uitgave 2025 (€)]])</f>
        <v>3211.25</v>
      </c>
    </row>
    <row r="8" spans="2:3">
      <c r="B8" s="13" t="s">
        <v>55</v>
      </c>
      <c r="C8" s="18">
        <f>SUMIF(Tabel811[[#All],[LEKP-Doelstellling]],BRONDATA!B5,Tabel811[[#All],[Uitgave 2025 (€)]])</f>
        <v>0</v>
      </c>
    </row>
    <row r="9" spans="2:3">
      <c r="B9" s="1"/>
      <c r="C9" s="19"/>
    </row>
    <row r="10" spans="2:3">
      <c r="B10" s="14" t="s">
        <v>56</v>
      </c>
      <c r="C10" s="17">
        <f>SUM(C11:C15)</f>
        <v>24550</v>
      </c>
    </row>
    <row r="11" spans="2:3">
      <c r="B11" s="13" t="s">
        <v>26</v>
      </c>
      <c r="C11" s="18">
        <f>SUMIF(Tabel811[[#All],[LEKP-Doelstellling]],BRONDATA!B6,Tabel811[[#All],[Uitgave 2025 (€)]])</f>
        <v>24550</v>
      </c>
    </row>
    <row r="12" spans="2:3">
      <c r="B12" s="13" t="s">
        <v>57</v>
      </c>
      <c r="C12" s="18">
        <f>SUMIF(Tabel811[[#All],[LEKP-Doelstellling]],BRONDATA!B7,Tabel811[[#All],[Uitgave 2025 (€)]])</f>
        <v>0</v>
      </c>
    </row>
    <row r="13" spans="2:3">
      <c r="B13" s="13" t="s">
        <v>58</v>
      </c>
      <c r="C13" s="18">
        <f>SUMIF(Tabel811[[#All],[LEKP-Doelstellling]],BRONDATA!B8,Tabel811[[#All],[Uitgave 2025 (€)]])</f>
        <v>0</v>
      </c>
    </row>
    <row r="14" spans="2:3">
      <c r="B14" s="13" t="s">
        <v>59</v>
      </c>
      <c r="C14" s="18">
        <f>SUMIF(Tabel811[[#All],[LEKP-Doelstellling]],BRONDATA!B9,Tabel811[[#All],[Uitgave 2025 (€)]])</f>
        <v>0</v>
      </c>
    </row>
    <row r="15" spans="2:3">
      <c r="B15" s="13" t="s">
        <v>60</v>
      </c>
      <c r="C15" s="18">
        <f>SUMIF(Tabel811[[#All],[LEKP-Doelstellling]],BRONDATA!B19,Tabel811[[#All],[Uitgave 2025 (€)]])</f>
        <v>0</v>
      </c>
    </row>
    <row r="16" spans="2:3">
      <c r="B16" s="1"/>
      <c r="C16" s="19"/>
    </row>
    <row r="17" spans="2:3">
      <c r="B17" s="14" t="s">
        <v>61</v>
      </c>
      <c r="C17" s="17">
        <f t="shared" ref="C17" si="0">SUM(C18:C20)</f>
        <v>765416.35</v>
      </c>
    </row>
    <row r="18" spans="2:3">
      <c r="B18" s="13" t="s">
        <v>22</v>
      </c>
      <c r="C18" s="18">
        <f>SUMIF(Tabel811[[#All],[LEKP-Doelstellling]],BRONDATA!B10,Tabel811[[#All],[Uitgave 2025 (€)]])</f>
        <v>37106.019999999997</v>
      </c>
    </row>
    <row r="19" spans="2:3">
      <c r="B19" s="13" t="s">
        <v>40</v>
      </c>
      <c r="C19" s="18">
        <f>SUMIF(Tabel811[[#All],[LEKP-Doelstellling]],BRONDATA!B11,Tabel811[[#All],[Uitgave 2025 (€)]])</f>
        <v>675874.84</v>
      </c>
    </row>
    <row r="20" spans="2:3">
      <c r="B20" s="13" t="s">
        <v>18</v>
      </c>
      <c r="C20" s="18">
        <f>SUMIF(Tabel811[[#All],[LEKP-Doelstellling]],BRONDATA!B12,Tabel811[[#All],[Uitgave 2025 (€)]])</f>
        <v>52435.49</v>
      </c>
    </row>
    <row r="21" spans="2:3">
      <c r="B21" s="13"/>
      <c r="C21" s="18"/>
    </row>
    <row r="22" spans="2:3">
      <c r="B22" s="14" t="s">
        <v>62</v>
      </c>
      <c r="C22" s="17">
        <f>SUM(C23:C24)</f>
        <v>0</v>
      </c>
    </row>
    <row r="23" spans="2:3">
      <c r="B23" s="13" t="s">
        <v>63</v>
      </c>
      <c r="C23" s="18">
        <f>SUMIF(Tabel811[[#All],[LEKP-Doelstellling]],BRONDATA!B13,Tabel811[[#All],[Uitgave 2025 (€)]])</f>
        <v>0</v>
      </c>
    </row>
    <row r="24" spans="2:3">
      <c r="B24" s="13" t="s">
        <v>64</v>
      </c>
      <c r="C24" s="18">
        <f>SUMIF(Tabel811[[#All],[LEKP-Doelstellling]],BRONDATA!B14,Tabel811[[#All],[Uitgave 2025 (€)]])</f>
        <v>0</v>
      </c>
    </row>
    <row r="25" spans="2:3">
      <c r="B25" s="1"/>
      <c r="C25" s="19"/>
    </row>
    <row r="26" spans="2:3">
      <c r="B26" s="14" t="s">
        <v>65</v>
      </c>
      <c r="C26" s="17">
        <f>SUM(C27:C30)</f>
        <v>408827.13</v>
      </c>
    </row>
    <row r="27" spans="2:3">
      <c r="B27" s="13" t="s">
        <v>36</v>
      </c>
      <c r="C27" s="18">
        <f>SUMIF(Tabel811[[#All],[LEKP-Doelstellling]],BRONDATA!B18,Tabel811[[#All],[Uitgave 2025 (€)]])</f>
        <v>358636.3</v>
      </c>
    </row>
    <row r="28" spans="2:3">
      <c r="B28" s="13" t="s">
        <v>66</v>
      </c>
      <c r="C28" s="18">
        <f>SUMIF(Tabel811[[#All],[LEKP-Doelstellling]],BRONDATA!B16,Tabel811[[#All],[Uitgave 2025 (€)]])</f>
        <v>0</v>
      </c>
    </row>
    <row r="29" spans="2:3">
      <c r="B29" s="13" t="s">
        <v>67</v>
      </c>
      <c r="C29" s="18">
        <f>SUMIF(Tabel811[[#All],[LEKP-Doelstellling]],BRONDATA!B17,Tabel811[[#All],[Uitgave 2025 (€)]])</f>
        <v>0</v>
      </c>
    </row>
    <row r="30" spans="2:3">
      <c r="B30" s="13" t="s">
        <v>68</v>
      </c>
      <c r="C30" s="18">
        <f>SUMIF(Tabel811[[#All],[LEKP-Doelstellling]],BRONDATA!B15,Tabel811[[#All],[Uitgave 2025 (€)]])</f>
        <v>50190.83</v>
      </c>
    </row>
    <row r="31" spans="2:3">
      <c r="B31" s="13"/>
      <c r="C31" s="18"/>
    </row>
    <row r="32" spans="2:3">
      <c r="B32" s="13" t="s">
        <v>14</v>
      </c>
      <c r="C32" s="18">
        <f>SUMIF(Tabel811[[#All],[LEKP-Doelstellling]],BRONDATA!B20,Tabel811[[#All],[Uitgave 2025 (€)]])</f>
        <v>121729.51000000001</v>
      </c>
    </row>
    <row r="33" spans="1:24">
      <c r="B33" s="13" t="s">
        <v>69</v>
      </c>
      <c r="C33" s="49">
        <f>SUMIF(Tabel811[[#All],[LEKP-Doelstellling]],"",Tabel811[[#All],[Uitgave 2025 (€)]])</f>
        <v>0</v>
      </c>
    </row>
    <row r="34" spans="1:24">
      <c r="B34" s="14" t="s">
        <v>70</v>
      </c>
      <c r="C34" s="16">
        <f>C36-C26-C22-C17-C10-C5-C32-C33</f>
        <v>-2.3283064365386963E-10</v>
      </c>
    </row>
    <row r="35" spans="1:24">
      <c r="B35" s="1"/>
      <c r="C35" s="1"/>
    </row>
    <row r="36" spans="1:24">
      <c r="B36" s="14" t="s">
        <v>48</v>
      </c>
      <c r="C36" s="20">
        <f>SUM(Tabel811[[#All],[Uitgave 2025 (€)]])</f>
        <v>1323734.2399999998</v>
      </c>
    </row>
    <row r="37" spans="1:24">
      <c r="D37" s="2"/>
    </row>
    <row r="38" spans="1:24">
      <c r="A38" t="s">
        <v>71</v>
      </c>
    </row>
    <row r="39" spans="1:24">
      <c r="B39" s="23" t="str">
        <f>FORMULIER!C4</f>
        <v>BONHEIDEN</v>
      </c>
      <c r="C39" s="24">
        <f>FORMULIER!C6</f>
        <v>102536.70833066349</v>
      </c>
      <c r="D39" s="24">
        <f>C36</f>
        <v>1323734.2399999998</v>
      </c>
      <c r="E39" s="24">
        <f>C6</f>
        <v>0</v>
      </c>
      <c r="F39" s="24">
        <f>C7</f>
        <v>3211.25</v>
      </c>
      <c r="G39" s="24">
        <f>C8</f>
        <v>0</v>
      </c>
      <c r="H39" s="24">
        <f>C11</f>
        <v>24550</v>
      </c>
      <c r="I39" s="24">
        <f>C12</f>
        <v>0</v>
      </c>
      <c r="J39" s="24">
        <f>C13</f>
        <v>0</v>
      </c>
      <c r="K39" s="24">
        <f>C14</f>
        <v>0</v>
      </c>
      <c r="L39" s="24">
        <f>C15</f>
        <v>0</v>
      </c>
      <c r="M39" s="24">
        <f>C18</f>
        <v>37106.019999999997</v>
      </c>
      <c r="N39" s="24">
        <f>C19</f>
        <v>675874.84</v>
      </c>
      <c r="O39" s="24">
        <f>C20</f>
        <v>52435.49</v>
      </c>
      <c r="P39" s="24">
        <f>C23</f>
        <v>0</v>
      </c>
      <c r="Q39" s="24">
        <f>C24</f>
        <v>0</v>
      </c>
      <c r="R39" s="24">
        <f>C27</f>
        <v>358636.3</v>
      </c>
      <c r="S39" s="24">
        <f>C28</f>
        <v>0</v>
      </c>
      <c r="T39" s="24">
        <f>C29</f>
        <v>0</v>
      </c>
      <c r="U39" s="24">
        <f>C30</f>
        <v>50190.83</v>
      </c>
      <c r="V39" s="24">
        <f>C32</f>
        <v>121729.51000000001</v>
      </c>
      <c r="W39" s="24">
        <f>C33</f>
        <v>0</v>
      </c>
      <c r="X39" s="48">
        <f>C34</f>
        <v>-2.3283064365386963E-10</v>
      </c>
    </row>
  </sheetData>
  <sheetProtection algorithmName="SHA-512" hashValue="HzjfKHYvFqCbBboGpAOWU65p3JA/N+FP6GIoCQlWMH6Y2qOX0ZBMk1cCQbmwArydED3d2Z11ni7vxIIUScqsZg==" saltValue="asfU8UVbII4CrBdfbKCB6w==" spinCount="100000" sheet="1" selectLockedCells="1" selectUn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CB37-E8B1-427D-9194-BF90D286E762}">
  <sheetPr codeName="Blad10"/>
  <dimension ref="A2:S281"/>
  <sheetViews>
    <sheetView topLeftCell="B1" zoomScale="85" zoomScaleNormal="85" workbookViewId="0">
      <selection activeCell="C29" sqref="C29"/>
    </sheetView>
  </sheetViews>
  <sheetFormatPr defaultRowHeight="14.45"/>
  <cols>
    <col min="2" max="2" width="55.140625" bestFit="1" customWidth="1"/>
    <col min="3" max="3" width="14.5703125" bestFit="1" customWidth="1"/>
    <col min="8" max="8" width="31.7109375" bestFit="1" customWidth="1"/>
    <col min="9" max="9" width="20.7109375" customWidth="1"/>
    <col min="10" max="10" width="12.28515625" customWidth="1"/>
    <col min="11" max="12" width="11.85546875" bestFit="1" customWidth="1"/>
    <col min="13" max="13" width="15" customWidth="1"/>
    <col min="14" max="14" width="15.5703125" customWidth="1"/>
    <col min="19" max="19" width="11.28515625" bestFit="1" customWidth="1"/>
  </cols>
  <sheetData>
    <row r="2" spans="1:19">
      <c r="A2" s="2" t="s">
        <v>72</v>
      </c>
      <c r="B2" s="2" t="s">
        <v>73</v>
      </c>
      <c r="C2" s="3"/>
      <c r="H2" s="43" t="s">
        <v>74</v>
      </c>
      <c r="I2" s="43" t="s">
        <v>75</v>
      </c>
      <c r="J2" s="43" t="s">
        <v>76</v>
      </c>
      <c r="K2" s="43" t="s">
        <v>77</v>
      </c>
      <c r="L2" s="43" t="s">
        <v>78</v>
      </c>
      <c r="M2" s="43" t="s">
        <v>79</v>
      </c>
      <c r="N2" s="43" t="s">
        <v>80</v>
      </c>
      <c r="R2" t="s">
        <v>81</v>
      </c>
      <c r="S2" t="s">
        <v>82</v>
      </c>
    </row>
    <row r="3" spans="1:19">
      <c r="A3" s="2" t="s">
        <v>83</v>
      </c>
      <c r="B3" s="2" t="s">
        <v>54</v>
      </c>
      <c r="C3" s="3"/>
      <c r="H3" t="s">
        <v>84</v>
      </c>
      <c r="I3" t="s">
        <v>82</v>
      </c>
      <c r="J3" s="42">
        <v>391137.56070885313</v>
      </c>
      <c r="K3" s="42">
        <v>133855.35495347131</v>
      </c>
      <c r="L3" s="42">
        <v>174405.78175116744</v>
      </c>
      <c r="M3" s="42">
        <v>699398.69741349178</v>
      </c>
      <c r="N3" s="4">
        <f t="shared" ref="N3:N66" si="0">M3*2</f>
        <v>1398797.3948269836</v>
      </c>
      <c r="R3" t="s">
        <v>85</v>
      </c>
      <c r="S3" t="s">
        <v>86</v>
      </c>
    </row>
    <row r="4" spans="1:19">
      <c r="A4" s="2" t="s">
        <v>83</v>
      </c>
      <c r="B4" s="2" t="s">
        <v>44</v>
      </c>
      <c r="C4" s="3"/>
      <c r="H4" t="s">
        <v>87</v>
      </c>
      <c r="I4" t="s">
        <v>86</v>
      </c>
      <c r="J4" s="42">
        <v>113440.60495431174</v>
      </c>
      <c r="K4" s="42">
        <v>38821.718923585388</v>
      </c>
      <c r="L4" s="42">
        <v>50582.453276863926</v>
      </c>
      <c r="M4" s="42">
        <v>202844.77715476105</v>
      </c>
      <c r="N4" s="4">
        <f t="shared" si="0"/>
        <v>405689.55430952209</v>
      </c>
      <c r="R4" t="s">
        <v>88</v>
      </c>
      <c r="S4" t="s">
        <v>89</v>
      </c>
    </row>
    <row r="5" spans="1:19">
      <c r="A5" s="2" t="s">
        <v>83</v>
      </c>
      <c r="B5" s="2" t="s">
        <v>55</v>
      </c>
      <c r="C5" s="3"/>
      <c r="H5" t="s">
        <v>90</v>
      </c>
      <c r="I5" t="s">
        <v>89</v>
      </c>
      <c r="J5" s="42">
        <v>123610.97404032595</v>
      </c>
      <c r="K5" s="42">
        <v>0</v>
      </c>
      <c r="L5" s="42">
        <v>0</v>
      </c>
      <c r="M5" s="42">
        <v>123610.97404032595</v>
      </c>
      <c r="N5" s="4">
        <f t="shared" si="0"/>
        <v>247221.9480806519</v>
      </c>
      <c r="R5" t="s">
        <v>91</v>
      </c>
      <c r="S5" t="s">
        <v>92</v>
      </c>
    </row>
    <row r="6" spans="1:19">
      <c r="A6" s="2" t="s">
        <v>93</v>
      </c>
      <c r="B6" s="2" t="s">
        <v>26</v>
      </c>
      <c r="H6" t="s">
        <v>94</v>
      </c>
      <c r="I6" t="s">
        <v>92</v>
      </c>
      <c r="J6" s="42">
        <v>54389.129725640378</v>
      </c>
      <c r="K6" s="42">
        <v>18613.083979564752</v>
      </c>
      <c r="L6" s="42">
        <v>0</v>
      </c>
      <c r="M6" s="42">
        <v>73002.213705205126</v>
      </c>
      <c r="N6" s="4">
        <f t="shared" si="0"/>
        <v>146004.42741041025</v>
      </c>
      <c r="R6" t="s">
        <v>95</v>
      </c>
      <c r="S6" t="s">
        <v>96</v>
      </c>
    </row>
    <row r="7" spans="1:19">
      <c r="A7" s="2" t="s">
        <v>93</v>
      </c>
      <c r="B7" s="2" t="s">
        <v>97</v>
      </c>
      <c r="H7" t="s">
        <v>98</v>
      </c>
      <c r="I7" t="s">
        <v>96</v>
      </c>
      <c r="J7" s="42">
        <v>50522.844081229654</v>
      </c>
      <c r="K7" s="42">
        <v>0</v>
      </c>
      <c r="L7" s="42">
        <v>0</v>
      </c>
      <c r="M7" s="42">
        <v>50522.844081229654</v>
      </c>
      <c r="N7" s="4">
        <f t="shared" si="0"/>
        <v>101045.68816245931</v>
      </c>
      <c r="R7" t="s">
        <v>99</v>
      </c>
      <c r="S7" t="s">
        <v>100</v>
      </c>
    </row>
    <row r="8" spans="1:19">
      <c r="A8" s="2" t="s">
        <v>93</v>
      </c>
      <c r="B8" s="2" t="s">
        <v>58</v>
      </c>
      <c r="H8" t="s">
        <v>101</v>
      </c>
      <c r="I8" t="s">
        <v>100</v>
      </c>
      <c r="J8" s="42">
        <v>44874.496298747028</v>
      </c>
      <c r="K8" s="42">
        <v>15356.979829656793</v>
      </c>
      <c r="L8" s="42">
        <v>0</v>
      </c>
      <c r="M8" s="42">
        <v>60231.476128403825</v>
      </c>
      <c r="N8" s="4">
        <f t="shared" si="0"/>
        <v>120462.95225680765</v>
      </c>
      <c r="R8" t="s">
        <v>102</v>
      </c>
      <c r="S8" t="s">
        <v>103</v>
      </c>
    </row>
    <row r="9" spans="1:19">
      <c r="A9" s="2" t="s">
        <v>93</v>
      </c>
      <c r="B9" s="2" t="s">
        <v>59</v>
      </c>
      <c r="H9" t="s">
        <v>104</v>
      </c>
      <c r="I9" t="s">
        <v>103</v>
      </c>
      <c r="J9" s="42">
        <v>3377946.5718275355</v>
      </c>
      <c r="K9" s="42">
        <v>1156003.1119650074</v>
      </c>
      <c r="L9" s="42">
        <v>1506205.1609300293</v>
      </c>
      <c r="M9" s="42">
        <v>6040154.8447225718</v>
      </c>
      <c r="N9" s="4">
        <f t="shared" si="0"/>
        <v>12080309.689445144</v>
      </c>
      <c r="R9" t="s">
        <v>105</v>
      </c>
      <c r="S9" t="s">
        <v>106</v>
      </c>
    </row>
    <row r="10" spans="1:19">
      <c r="A10" s="2" t="s">
        <v>107</v>
      </c>
      <c r="B10" s="2" t="s">
        <v>22</v>
      </c>
      <c r="H10" t="s">
        <v>108</v>
      </c>
      <c r="I10" t="s">
        <v>106</v>
      </c>
      <c r="J10" s="42">
        <v>58268.472235825051</v>
      </c>
      <c r="K10" s="42">
        <v>19940.675141471551</v>
      </c>
      <c r="L10" s="42">
        <v>0</v>
      </c>
      <c r="M10" s="42">
        <v>78209.147377296598</v>
      </c>
      <c r="N10" s="4">
        <f t="shared" si="0"/>
        <v>156418.2947545932</v>
      </c>
      <c r="R10" t="s">
        <v>109</v>
      </c>
      <c r="S10" t="s">
        <v>110</v>
      </c>
    </row>
    <row r="11" spans="1:19">
      <c r="A11" s="2" t="s">
        <v>107</v>
      </c>
      <c r="B11" s="2" t="s">
        <v>40</v>
      </c>
      <c r="H11" t="s">
        <v>111</v>
      </c>
      <c r="I11" t="s">
        <v>110</v>
      </c>
      <c r="J11" s="42">
        <v>36030.481278587598</v>
      </c>
      <c r="K11" s="42">
        <v>0</v>
      </c>
      <c r="L11" s="42">
        <v>0</v>
      </c>
      <c r="M11" s="42">
        <v>36030.481278587598</v>
      </c>
      <c r="N11" s="4">
        <f t="shared" si="0"/>
        <v>72060.962557175197</v>
      </c>
      <c r="R11" t="s">
        <v>112</v>
      </c>
      <c r="S11" t="s">
        <v>113</v>
      </c>
    </row>
    <row r="12" spans="1:19">
      <c r="A12" s="2" t="s">
        <v>107</v>
      </c>
      <c r="B12" s="2" t="s">
        <v>18</v>
      </c>
      <c r="H12" t="s">
        <v>114</v>
      </c>
      <c r="I12" t="s">
        <v>113</v>
      </c>
      <c r="J12" s="42">
        <v>52678.747781502236</v>
      </c>
      <c r="K12" s="42">
        <v>18027.755938392464</v>
      </c>
      <c r="L12" s="42">
        <v>23489.12278292868</v>
      </c>
      <c r="M12" s="42">
        <v>94195.626502823376</v>
      </c>
      <c r="N12" s="4">
        <f t="shared" si="0"/>
        <v>188391.25300564675</v>
      </c>
      <c r="R12" t="s">
        <v>115</v>
      </c>
      <c r="S12" t="s">
        <v>116</v>
      </c>
    </row>
    <row r="13" spans="1:19">
      <c r="A13" s="2" t="s">
        <v>117</v>
      </c>
      <c r="B13" t="s">
        <v>118</v>
      </c>
      <c r="H13" t="s">
        <v>119</v>
      </c>
      <c r="I13" t="s">
        <v>116</v>
      </c>
      <c r="J13" s="42">
        <v>32065.174630336052</v>
      </c>
      <c r="K13" s="42">
        <v>10973.365288698356</v>
      </c>
      <c r="L13" s="42">
        <v>0</v>
      </c>
      <c r="M13" s="42">
        <v>43038.539919034411</v>
      </c>
      <c r="N13" s="4">
        <f t="shared" si="0"/>
        <v>86077.079838068821</v>
      </c>
      <c r="R13" t="s">
        <v>120</v>
      </c>
      <c r="S13" t="s">
        <v>121</v>
      </c>
    </row>
    <row r="14" spans="1:19">
      <c r="A14" s="2" t="s">
        <v>117</v>
      </c>
      <c r="B14" s="2" t="s">
        <v>64</v>
      </c>
      <c r="H14" t="s">
        <v>122</v>
      </c>
      <c r="I14" t="s">
        <v>121</v>
      </c>
      <c r="J14" s="42">
        <v>134527.74466007322</v>
      </c>
      <c r="K14" s="42">
        <v>46038.173833087654</v>
      </c>
      <c r="L14" s="42">
        <v>59985.076432293798</v>
      </c>
      <c r="M14" s="42">
        <v>240550.99492545467</v>
      </c>
      <c r="N14" s="4">
        <f t="shared" si="0"/>
        <v>481101.98985090933</v>
      </c>
      <c r="R14" t="s">
        <v>123</v>
      </c>
      <c r="S14" t="s">
        <v>124</v>
      </c>
    </row>
    <row r="15" spans="1:19">
      <c r="A15" s="2" t="s">
        <v>125</v>
      </c>
      <c r="B15" s="2" t="s">
        <v>32</v>
      </c>
      <c r="H15" t="s">
        <v>126</v>
      </c>
      <c r="I15" t="s">
        <v>124</v>
      </c>
      <c r="J15" s="42">
        <v>57808.944754753022</v>
      </c>
      <c r="K15" s="42">
        <v>19783.415342698208</v>
      </c>
      <c r="L15" s="42">
        <v>25776.645392712715</v>
      </c>
      <c r="M15" s="42">
        <v>103369.00549016394</v>
      </c>
      <c r="N15" s="4">
        <f t="shared" si="0"/>
        <v>206738.01098032788</v>
      </c>
      <c r="R15" t="s">
        <v>127</v>
      </c>
      <c r="S15" t="s">
        <v>128</v>
      </c>
    </row>
    <row r="16" spans="1:19">
      <c r="A16" s="2" t="s">
        <v>125</v>
      </c>
      <c r="B16" s="2" t="s">
        <v>66</v>
      </c>
      <c r="H16" t="s">
        <v>129</v>
      </c>
      <c r="I16" t="s">
        <v>128</v>
      </c>
      <c r="J16" s="42">
        <v>40383.386635376359</v>
      </c>
      <c r="K16" s="42">
        <v>0</v>
      </c>
      <c r="L16" s="42">
        <v>0</v>
      </c>
      <c r="M16" s="42">
        <v>40383.386635376359</v>
      </c>
      <c r="N16" s="4">
        <f t="shared" si="0"/>
        <v>80766.773270752718</v>
      </c>
      <c r="R16" t="s">
        <v>130</v>
      </c>
      <c r="S16" t="s">
        <v>131</v>
      </c>
    </row>
    <row r="17" spans="1:19">
      <c r="A17" s="2" t="s">
        <v>125</v>
      </c>
      <c r="B17" s="2" t="s">
        <v>67</v>
      </c>
      <c r="H17" t="s">
        <v>132</v>
      </c>
      <c r="I17" t="s">
        <v>131</v>
      </c>
      <c r="J17" s="42">
        <v>11887.441419794077</v>
      </c>
      <c r="K17" s="42">
        <v>4068.1280720047121</v>
      </c>
      <c r="L17" s="42">
        <v>0</v>
      </c>
      <c r="M17" s="42">
        <v>15955.569491798789</v>
      </c>
      <c r="N17" s="4">
        <f t="shared" si="0"/>
        <v>31911.138983597579</v>
      </c>
      <c r="R17" t="s">
        <v>133</v>
      </c>
      <c r="S17" t="s">
        <v>134</v>
      </c>
    </row>
    <row r="18" spans="1:19">
      <c r="A18" s="2" t="s">
        <v>125</v>
      </c>
      <c r="B18" s="2" t="s">
        <v>36</v>
      </c>
      <c r="H18" t="s">
        <v>135</v>
      </c>
      <c r="I18" t="s">
        <v>134</v>
      </c>
      <c r="J18" s="42">
        <v>89694.770840503115</v>
      </c>
      <c r="K18" s="42">
        <v>30695.403853742093</v>
      </c>
      <c r="L18" s="42">
        <v>0</v>
      </c>
      <c r="M18" s="42">
        <v>120390.17469424522</v>
      </c>
      <c r="N18" s="4">
        <f t="shared" si="0"/>
        <v>240780.34938849043</v>
      </c>
      <c r="R18" t="s">
        <v>136</v>
      </c>
      <c r="S18" t="s">
        <v>137</v>
      </c>
    </row>
    <row r="19" spans="1:19">
      <c r="A19" s="2" t="s">
        <v>125</v>
      </c>
      <c r="B19" s="2" t="s">
        <v>138</v>
      </c>
      <c r="H19" t="s">
        <v>139</v>
      </c>
      <c r="I19" t="s">
        <v>137</v>
      </c>
      <c r="J19" s="42">
        <v>62502.755447362382</v>
      </c>
      <c r="K19" s="42">
        <v>0</v>
      </c>
      <c r="L19" s="42">
        <v>0</v>
      </c>
      <c r="M19" s="42">
        <v>62502.755447362382</v>
      </c>
      <c r="N19" s="4">
        <f t="shared" si="0"/>
        <v>125005.51089472476</v>
      </c>
      <c r="R19" t="s">
        <v>140</v>
      </c>
      <c r="S19" t="s">
        <v>141</v>
      </c>
    </row>
    <row r="20" spans="1:19">
      <c r="A20" s="2"/>
      <c r="B20" s="2" t="s">
        <v>14</v>
      </c>
      <c r="H20" t="s">
        <v>142</v>
      </c>
      <c r="I20" t="s">
        <v>141</v>
      </c>
      <c r="J20" s="42">
        <v>69661.461942476235</v>
      </c>
      <c r="K20" s="42">
        <v>23839.591620884268</v>
      </c>
      <c r="L20" s="42">
        <v>31061.608366091576</v>
      </c>
      <c r="M20" s="42">
        <v>124562.66192945208</v>
      </c>
      <c r="N20" s="4">
        <f t="shared" si="0"/>
        <v>249125.32385890416</v>
      </c>
      <c r="R20" t="s">
        <v>143</v>
      </c>
      <c r="S20" t="s">
        <v>144</v>
      </c>
    </row>
    <row r="21" spans="1:19">
      <c r="H21" t="s">
        <v>145</v>
      </c>
      <c r="I21" t="s">
        <v>144</v>
      </c>
      <c r="J21" s="42">
        <v>98061.955892681741</v>
      </c>
      <c r="K21" s="42">
        <v>33558.827461260131</v>
      </c>
      <c r="L21" s="42">
        <v>43725.21024704686</v>
      </c>
      <c r="M21" s="42">
        <v>175345.99360098873</v>
      </c>
      <c r="N21" s="4">
        <f t="shared" si="0"/>
        <v>350691.98720197746</v>
      </c>
      <c r="R21" t="s">
        <v>146</v>
      </c>
      <c r="S21" t="s">
        <v>147</v>
      </c>
    </row>
    <row r="22" spans="1:19">
      <c r="H22" t="s">
        <v>148</v>
      </c>
      <c r="I22" t="s">
        <v>147</v>
      </c>
      <c r="J22" s="42">
        <v>39586.621326738627</v>
      </c>
      <c r="K22" s="42">
        <v>0</v>
      </c>
      <c r="L22" s="42">
        <v>0</v>
      </c>
      <c r="M22" s="42">
        <v>39586.621326738627</v>
      </c>
      <c r="N22" s="4">
        <f t="shared" si="0"/>
        <v>79173.242653477253</v>
      </c>
      <c r="R22" t="s">
        <v>149</v>
      </c>
      <c r="S22" t="s">
        <v>150</v>
      </c>
    </row>
    <row r="23" spans="1:19">
      <c r="H23" t="s">
        <v>151</v>
      </c>
      <c r="I23" t="s">
        <v>150</v>
      </c>
      <c r="J23" s="42">
        <v>25991.277375664515</v>
      </c>
      <c r="K23" s="42">
        <v>8894.752149368187</v>
      </c>
      <c r="L23" s="42">
        <v>0</v>
      </c>
      <c r="M23" s="42">
        <v>34886.029525032704</v>
      </c>
      <c r="N23" s="4">
        <f t="shared" si="0"/>
        <v>69772.059050065407</v>
      </c>
      <c r="R23" t="s">
        <v>152</v>
      </c>
      <c r="S23" t="s">
        <v>153</v>
      </c>
    </row>
    <row r="24" spans="1:19">
      <c r="H24" t="s">
        <v>154</v>
      </c>
      <c r="I24" t="s">
        <v>153</v>
      </c>
      <c r="J24" s="42">
        <v>186183.20922088512</v>
      </c>
      <c r="K24" s="42">
        <v>63715.741110296061</v>
      </c>
      <c r="L24" s="42">
        <v>83017.923653924008</v>
      </c>
      <c r="M24" s="42">
        <v>332916.87398510519</v>
      </c>
      <c r="N24" s="4">
        <f t="shared" si="0"/>
        <v>665833.74797021039</v>
      </c>
      <c r="R24" t="s">
        <v>155</v>
      </c>
      <c r="S24" t="s">
        <v>156</v>
      </c>
    </row>
    <row r="25" spans="1:19">
      <c r="H25" t="s">
        <v>157</v>
      </c>
      <c r="I25" t="s">
        <v>156</v>
      </c>
      <c r="J25" s="42">
        <v>46067.975157340858</v>
      </c>
      <c r="K25" s="42">
        <v>15765.41295471137</v>
      </c>
      <c r="L25" s="42">
        <v>20541.420789270513</v>
      </c>
      <c r="M25" s="42">
        <v>82374.808901322744</v>
      </c>
      <c r="N25" s="4">
        <f t="shared" si="0"/>
        <v>164749.61780264549</v>
      </c>
      <c r="R25" t="s">
        <v>158</v>
      </c>
      <c r="S25" t="s">
        <v>159</v>
      </c>
    </row>
    <row r="26" spans="1:19">
      <c r="H26" t="s">
        <v>160</v>
      </c>
      <c r="I26" t="s">
        <v>159</v>
      </c>
      <c r="J26" s="42">
        <v>59268.67575569763</v>
      </c>
      <c r="K26" s="42">
        <v>20282.965452163324</v>
      </c>
      <c r="L26" s="42">
        <v>0</v>
      </c>
      <c r="M26" s="42">
        <v>79551.641207860957</v>
      </c>
      <c r="N26" s="4">
        <f t="shared" si="0"/>
        <v>159103.28241572191</v>
      </c>
      <c r="R26" t="s">
        <v>161</v>
      </c>
      <c r="S26" t="s">
        <v>162</v>
      </c>
    </row>
    <row r="27" spans="1:19">
      <c r="H27" t="s">
        <v>163</v>
      </c>
      <c r="I27" t="s">
        <v>162</v>
      </c>
      <c r="J27" s="42">
        <v>38306.254789302533</v>
      </c>
      <c r="K27" s="42">
        <v>13109.191872209123</v>
      </c>
      <c r="L27" s="42">
        <v>0</v>
      </c>
      <c r="M27" s="42">
        <v>51415.446661511654</v>
      </c>
      <c r="N27" s="4">
        <f t="shared" si="0"/>
        <v>102830.89332302331</v>
      </c>
      <c r="R27" t="s">
        <v>164</v>
      </c>
      <c r="S27" t="s">
        <v>165</v>
      </c>
    </row>
    <row r="28" spans="1:19">
      <c r="H28" t="s">
        <v>166</v>
      </c>
      <c r="I28" t="s">
        <v>165</v>
      </c>
      <c r="J28" s="42">
        <v>9056.8999841563455</v>
      </c>
      <c r="K28" s="42">
        <v>0</v>
      </c>
      <c r="L28" s="42">
        <v>0</v>
      </c>
      <c r="M28" s="42">
        <v>9056.8999841563455</v>
      </c>
      <c r="N28" s="4">
        <f t="shared" si="0"/>
        <v>18113.799968312691</v>
      </c>
      <c r="R28" t="s">
        <v>167</v>
      </c>
      <c r="S28">
        <v>1010783451</v>
      </c>
    </row>
    <row r="29" spans="1:19">
      <c r="H29" t="s">
        <v>168</v>
      </c>
      <c r="I29" s="46">
        <v>1010783451</v>
      </c>
      <c r="J29" s="42">
        <v>330681.75411358773</v>
      </c>
      <c r="K29" s="42">
        <v>113166.12879952679</v>
      </c>
      <c r="L29" s="42">
        <v>0</v>
      </c>
      <c r="M29" s="42">
        <v>443847.8829131145</v>
      </c>
      <c r="N29" s="4">
        <f t="shared" si="0"/>
        <v>887695.76582622901</v>
      </c>
      <c r="R29" t="s">
        <v>169</v>
      </c>
      <c r="S29" t="s">
        <v>170</v>
      </c>
    </row>
    <row r="30" spans="1:19">
      <c r="H30" t="s">
        <v>171</v>
      </c>
      <c r="I30" t="s">
        <v>170</v>
      </c>
      <c r="J30" s="42">
        <v>39443.490941464173</v>
      </c>
      <c r="K30" s="42">
        <v>0</v>
      </c>
      <c r="L30" s="42">
        <v>0</v>
      </c>
      <c r="M30" s="42">
        <v>39443.490941464173</v>
      </c>
      <c r="N30" s="4">
        <f t="shared" si="0"/>
        <v>78886.981882928347</v>
      </c>
      <c r="R30" t="s">
        <v>172</v>
      </c>
      <c r="S30" t="s">
        <v>173</v>
      </c>
    </row>
    <row r="31" spans="1:19">
      <c r="H31" t="s">
        <v>174</v>
      </c>
      <c r="I31" t="s">
        <v>173</v>
      </c>
      <c r="J31" s="42">
        <v>165816.03956420091</v>
      </c>
      <c r="K31" s="42">
        <v>56745.674827599265</v>
      </c>
      <c r="L31" s="42">
        <v>0</v>
      </c>
      <c r="M31" s="42">
        <v>222561.71439180017</v>
      </c>
      <c r="N31" s="4">
        <f t="shared" si="0"/>
        <v>445123.42878360034</v>
      </c>
      <c r="R31" t="s">
        <v>175</v>
      </c>
      <c r="S31" t="s">
        <v>176</v>
      </c>
    </row>
    <row r="32" spans="1:19">
      <c r="H32" t="s">
        <v>177</v>
      </c>
      <c r="I32" t="s">
        <v>176</v>
      </c>
      <c r="J32" s="42">
        <v>83432.859952195024</v>
      </c>
      <c r="K32" s="42">
        <v>28552.448564246381</v>
      </c>
      <c r="L32" s="42">
        <v>37202.188246322738</v>
      </c>
      <c r="M32" s="42">
        <v>149187.49676276415</v>
      </c>
      <c r="N32" s="4">
        <f t="shared" si="0"/>
        <v>298374.99352552829</v>
      </c>
      <c r="R32" t="s">
        <v>178</v>
      </c>
      <c r="S32" t="s">
        <v>179</v>
      </c>
    </row>
    <row r="33" spans="8:19">
      <c r="H33" t="s">
        <v>180</v>
      </c>
      <c r="I33" t="s">
        <v>179</v>
      </c>
      <c r="J33" s="42">
        <v>54618.249551728171</v>
      </c>
      <c r="K33" s="42">
        <v>18691.49351812269</v>
      </c>
      <c r="L33" s="42">
        <v>0</v>
      </c>
      <c r="M33" s="42">
        <v>73309.743069850869</v>
      </c>
      <c r="N33" s="4">
        <f t="shared" si="0"/>
        <v>146619.48613970174</v>
      </c>
      <c r="R33" t="s">
        <v>181</v>
      </c>
      <c r="S33" t="s">
        <v>182</v>
      </c>
    </row>
    <row r="34" spans="8:19">
      <c r="H34" t="s">
        <v>183</v>
      </c>
      <c r="I34" t="s">
        <v>182</v>
      </c>
      <c r="J34" s="42">
        <v>52289.331877504163</v>
      </c>
      <c r="K34" s="42">
        <v>17894.489769938271</v>
      </c>
      <c r="L34" s="42">
        <v>0</v>
      </c>
      <c r="M34" s="42">
        <v>70183.821647442441</v>
      </c>
      <c r="N34" s="4">
        <f t="shared" si="0"/>
        <v>140367.64329488488</v>
      </c>
      <c r="R34" t="s">
        <v>184</v>
      </c>
      <c r="S34" t="s">
        <v>185</v>
      </c>
    </row>
    <row r="35" spans="8:19">
      <c r="H35" t="s">
        <v>2</v>
      </c>
      <c r="I35" t="s">
        <v>185</v>
      </c>
      <c r="J35" s="42">
        <v>57343.483949698857</v>
      </c>
      <c r="K35" s="42">
        <v>19624.12503786392</v>
      </c>
      <c r="L35" s="42">
        <v>25569.099343100705</v>
      </c>
      <c r="M35" s="42">
        <v>102536.70833066349</v>
      </c>
      <c r="N35" s="4">
        <f t="shared" si="0"/>
        <v>205073.41666132698</v>
      </c>
      <c r="R35" t="s">
        <v>186</v>
      </c>
      <c r="S35" t="s">
        <v>187</v>
      </c>
    </row>
    <row r="36" spans="8:19">
      <c r="H36" t="s">
        <v>188</v>
      </c>
      <c r="I36" t="s">
        <v>187</v>
      </c>
      <c r="J36" s="42">
        <v>76152.266090641991</v>
      </c>
      <c r="K36" s="42">
        <v>26060.878913292658</v>
      </c>
      <c r="L36" s="42">
        <v>0</v>
      </c>
      <c r="M36" s="42">
        <v>102213.14500393465</v>
      </c>
      <c r="N36" s="4">
        <f t="shared" si="0"/>
        <v>204426.29000786931</v>
      </c>
      <c r="R36" t="s">
        <v>189</v>
      </c>
      <c r="S36" t="s">
        <v>190</v>
      </c>
    </row>
    <row r="37" spans="8:19">
      <c r="H37" t="s">
        <v>191</v>
      </c>
      <c r="I37" t="s">
        <v>190</v>
      </c>
      <c r="J37" s="42">
        <v>48778.695126114755</v>
      </c>
      <c r="K37" s="42">
        <v>16693.077336884522</v>
      </c>
      <c r="L37" s="42">
        <v>21750.113798465853</v>
      </c>
      <c r="M37" s="42">
        <v>87221.88626146513</v>
      </c>
      <c r="N37" s="4">
        <f t="shared" si="0"/>
        <v>174443.77252293026</v>
      </c>
      <c r="R37" t="s">
        <v>192</v>
      </c>
      <c r="S37" t="s">
        <v>193</v>
      </c>
    </row>
    <row r="38" spans="8:19">
      <c r="H38" t="s">
        <v>194</v>
      </c>
      <c r="I38" t="s">
        <v>193</v>
      </c>
      <c r="J38" s="42">
        <v>84039.865301184094</v>
      </c>
      <c r="K38" s="42">
        <v>28760.178336606619</v>
      </c>
      <c r="L38" s="42">
        <v>0</v>
      </c>
      <c r="M38" s="42">
        <v>112800.04363779072</v>
      </c>
      <c r="N38" s="4">
        <f t="shared" si="0"/>
        <v>225600.08727558143</v>
      </c>
      <c r="R38" t="s">
        <v>195</v>
      </c>
      <c r="S38" t="s">
        <v>196</v>
      </c>
    </row>
    <row r="39" spans="8:19">
      <c r="H39" t="s">
        <v>197</v>
      </c>
      <c r="I39" t="s">
        <v>196</v>
      </c>
      <c r="J39" s="42">
        <v>32346.079945749843</v>
      </c>
      <c r="K39" s="42">
        <v>11069.496891694722</v>
      </c>
      <c r="L39" s="42">
        <v>0</v>
      </c>
      <c r="M39" s="42">
        <v>43415.576837444562</v>
      </c>
      <c r="N39" s="4">
        <f t="shared" si="0"/>
        <v>86831.153674889123</v>
      </c>
      <c r="R39" t="s">
        <v>198</v>
      </c>
      <c r="S39" t="s">
        <v>199</v>
      </c>
    </row>
    <row r="40" spans="8:19">
      <c r="H40" t="s">
        <v>200</v>
      </c>
      <c r="I40" t="s">
        <v>199</v>
      </c>
      <c r="J40" s="42">
        <v>144371.64093079817</v>
      </c>
      <c r="K40" s="42">
        <v>49406.95853137911</v>
      </c>
      <c r="L40" s="42">
        <v>0</v>
      </c>
      <c r="M40" s="42">
        <v>193778.59946217728</v>
      </c>
      <c r="N40" s="4">
        <f t="shared" si="0"/>
        <v>387557.19892435457</v>
      </c>
      <c r="R40" t="s">
        <v>201</v>
      </c>
      <c r="S40" t="s">
        <v>202</v>
      </c>
    </row>
    <row r="41" spans="8:19">
      <c r="H41" t="s">
        <v>203</v>
      </c>
      <c r="I41" t="s">
        <v>202</v>
      </c>
      <c r="J41" s="42">
        <v>115613.02158498755</v>
      </c>
      <c r="K41" s="42">
        <v>39565.164781045205</v>
      </c>
      <c r="L41" s="42">
        <v>0</v>
      </c>
      <c r="M41" s="42">
        <v>155178.18636603275</v>
      </c>
      <c r="N41" s="4">
        <f t="shared" si="0"/>
        <v>310356.3727320655</v>
      </c>
      <c r="R41" t="s">
        <v>204</v>
      </c>
      <c r="S41" t="s">
        <v>205</v>
      </c>
    </row>
    <row r="42" spans="8:19">
      <c r="H42" t="s">
        <v>206</v>
      </c>
      <c r="I42" t="s">
        <v>205</v>
      </c>
      <c r="J42" s="42">
        <v>71846.471048522013</v>
      </c>
      <c r="K42" s="42">
        <v>0</v>
      </c>
      <c r="L42" s="42">
        <v>0</v>
      </c>
      <c r="M42" s="42">
        <v>71846.471048522013</v>
      </c>
      <c r="N42" s="4">
        <f t="shared" si="0"/>
        <v>143692.94209704403</v>
      </c>
      <c r="R42" t="s">
        <v>207</v>
      </c>
      <c r="S42" t="s">
        <v>208</v>
      </c>
    </row>
    <row r="43" spans="8:19">
      <c r="H43" t="s">
        <v>209</v>
      </c>
      <c r="I43" t="s">
        <v>208</v>
      </c>
      <c r="J43" s="42">
        <v>65911.741627134121</v>
      </c>
      <c r="K43" s="42">
        <v>22556.359852304595</v>
      </c>
      <c r="L43" s="42">
        <v>29389.631627881394</v>
      </c>
      <c r="M43" s="42">
        <v>117857.73310732011</v>
      </c>
      <c r="N43" s="4">
        <f t="shared" si="0"/>
        <v>235715.46621464021</v>
      </c>
      <c r="R43" t="s">
        <v>210</v>
      </c>
      <c r="S43" t="s">
        <v>211</v>
      </c>
    </row>
    <row r="44" spans="8:19">
      <c r="H44" t="s">
        <v>212</v>
      </c>
      <c r="I44" t="s">
        <v>211</v>
      </c>
      <c r="J44" s="42">
        <v>574687.64731134591</v>
      </c>
      <c r="K44" s="42">
        <v>196669.98709821017</v>
      </c>
      <c r="L44" s="42">
        <v>256249.61256707524</v>
      </c>
      <c r="M44" s="42">
        <v>1027607.2469766312</v>
      </c>
      <c r="N44" s="4">
        <f t="shared" si="0"/>
        <v>2055214.4939532625</v>
      </c>
      <c r="R44" t="s">
        <v>213</v>
      </c>
      <c r="S44" t="s">
        <v>214</v>
      </c>
    </row>
    <row r="45" spans="8:19">
      <c r="H45" t="s">
        <v>215</v>
      </c>
      <c r="I45" t="s">
        <v>214</v>
      </c>
      <c r="J45" s="42">
        <v>56194.009082217708</v>
      </c>
      <c r="K45" s="42">
        <v>0</v>
      </c>
      <c r="L45" s="42">
        <v>0</v>
      </c>
      <c r="M45" s="42">
        <v>56194.009082217708</v>
      </c>
      <c r="N45" s="4">
        <f t="shared" si="0"/>
        <v>112388.01816443542</v>
      </c>
      <c r="R45" t="s">
        <v>216</v>
      </c>
      <c r="S45" t="s">
        <v>217</v>
      </c>
    </row>
    <row r="46" spans="8:19">
      <c r="H46" t="s">
        <v>218</v>
      </c>
      <c r="I46" t="s">
        <v>217</v>
      </c>
      <c r="J46" s="42">
        <v>44161.984631391104</v>
      </c>
      <c r="K46" s="42">
        <v>15113.143615181323</v>
      </c>
      <c r="L46" s="42">
        <v>19691.551584466568</v>
      </c>
      <c r="M46" s="42">
        <v>78966.679831039</v>
      </c>
      <c r="N46" s="4">
        <f t="shared" si="0"/>
        <v>157933.359662078</v>
      </c>
      <c r="R46" t="s">
        <v>219</v>
      </c>
      <c r="S46" t="s">
        <v>220</v>
      </c>
    </row>
    <row r="47" spans="8:19">
      <c r="H47" t="s">
        <v>221</v>
      </c>
      <c r="I47" t="s">
        <v>220</v>
      </c>
      <c r="J47" s="42">
        <v>50695.737447770771</v>
      </c>
      <c r="K47" s="42">
        <v>0</v>
      </c>
      <c r="L47" s="42">
        <v>0</v>
      </c>
      <c r="M47" s="42">
        <v>50695.737447770771</v>
      </c>
      <c r="N47" s="4">
        <f t="shared" si="0"/>
        <v>101391.47489554154</v>
      </c>
      <c r="R47" t="s">
        <v>222</v>
      </c>
      <c r="S47" t="s">
        <v>223</v>
      </c>
    </row>
    <row r="48" spans="8:19">
      <c r="H48" t="s">
        <v>224</v>
      </c>
      <c r="I48" t="s">
        <v>223</v>
      </c>
      <c r="J48" s="42">
        <v>42877.768024501063</v>
      </c>
      <c r="K48" s="42">
        <v>14673.658157837675</v>
      </c>
      <c r="L48" s="42">
        <v>0</v>
      </c>
      <c r="M48" s="42">
        <v>57551.426182338735</v>
      </c>
      <c r="N48" s="4">
        <f t="shared" si="0"/>
        <v>115102.85236467747</v>
      </c>
      <c r="R48" t="s">
        <v>225</v>
      </c>
      <c r="S48" t="s">
        <v>226</v>
      </c>
    </row>
    <row r="49" spans="8:19">
      <c r="H49" t="s">
        <v>227</v>
      </c>
      <c r="I49" t="s">
        <v>226</v>
      </c>
      <c r="J49" s="42">
        <v>47410.474850227598</v>
      </c>
      <c r="K49" s="42">
        <v>16224.844088327411</v>
      </c>
      <c r="L49" s="42">
        <v>21140.032970658271</v>
      </c>
      <c r="M49" s="42">
        <v>84775.351909213277</v>
      </c>
      <c r="N49" s="4">
        <f t="shared" si="0"/>
        <v>169550.70381842655</v>
      </c>
      <c r="R49" t="s">
        <v>228</v>
      </c>
      <c r="S49" t="s">
        <v>229</v>
      </c>
    </row>
    <row r="50" spans="8:19">
      <c r="H50" t="s">
        <v>230</v>
      </c>
      <c r="I50" t="s">
        <v>229</v>
      </c>
      <c r="J50" s="42">
        <v>179021.09418157025</v>
      </c>
      <c r="K50" s="42">
        <v>61264.717360320021</v>
      </c>
      <c r="L50" s="42">
        <v>79824.381540096423</v>
      </c>
      <c r="M50" s="42">
        <v>320110.19308198668</v>
      </c>
      <c r="N50" s="4">
        <f t="shared" si="0"/>
        <v>640220.38616397337</v>
      </c>
      <c r="R50" t="s">
        <v>231</v>
      </c>
      <c r="S50" t="s">
        <v>232</v>
      </c>
    </row>
    <row r="51" spans="8:19">
      <c r="H51" t="s">
        <v>233</v>
      </c>
      <c r="I51" t="s">
        <v>232</v>
      </c>
      <c r="J51" s="42">
        <v>80728.350774089879</v>
      </c>
      <c r="K51" s="42">
        <v>27626.909642967345</v>
      </c>
      <c r="L51" s="42">
        <v>0</v>
      </c>
      <c r="M51" s="42">
        <v>108355.26041705723</v>
      </c>
      <c r="N51" s="4">
        <f t="shared" si="0"/>
        <v>216710.52083411446</v>
      </c>
      <c r="R51" t="s">
        <v>234</v>
      </c>
      <c r="S51" t="s">
        <v>235</v>
      </c>
    </row>
    <row r="52" spans="8:19">
      <c r="H52" t="s">
        <v>236</v>
      </c>
      <c r="I52" t="s">
        <v>235</v>
      </c>
      <c r="J52" s="42">
        <v>189748.38350162411</v>
      </c>
      <c r="K52" s="42">
        <v>64935.817412746888</v>
      </c>
      <c r="L52" s="42">
        <v>84607.612474359907</v>
      </c>
      <c r="M52" s="42">
        <v>339291.81338873092</v>
      </c>
      <c r="N52" s="4">
        <f t="shared" si="0"/>
        <v>678583.62677746185</v>
      </c>
      <c r="R52" t="s">
        <v>237</v>
      </c>
      <c r="S52" t="s">
        <v>238</v>
      </c>
    </row>
    <row r="53" spans="8:19">
      <c r="H53" t="s">
        <v>239</v>
      </c>
      <c r="I53" t="s">
        <v>238</v>
      </c>
      <c r="J53" s="42">
        <v>33290.994500666136</v>
      </c>
      <c r="K53" s="42">
        <v>0</v>
      </c>
      <c r="L53" s="42">
        <v>0</v>
      </c>
      <c r="M53" s="42">
        <v>33290.994500666136</v>
      </c>
      <c r="N53" s="4">
        <f t="shared" si="0"/>
        <v>66581.989001332273</v>
      </c>
      <c r="R53" t="s">
        <v>240</v>
      </c>
      <c r="S53" t="s">
        <v>241</v>
      </c>
    </row>
    <row r="54" spans="8:19">
      <c r="H54" t="s">
        <v>242</v>
      </c>
      <c r="I54" t="s">
        <v>241</v>
      </c>
      <c r="J54" s="42">
        <v>37767.184316101469</v>
      </c>
      <c r="K54" s="42">
        <v>12924.710818013013</v>
      </c>
      <c r="L54" s="42">
        <v>0</v>
      </c>
      <c r="M54" s="42">
        <v>50691.895134114486</v>
      </c>
      <c r="N54" s="4">
        <f t="shared" si="0"/>
        <v>101383.79026822897</v>
      </c>
      <c r="R54" t="s">
        <v>243</v>
      </c>
      <c r="S54" t="s">
        <v>244</v>
      </c>
    </row>
    <row r="55" spans="8:19">
      <c r="H55" t="s">
        <v>245</v>
      </c>
      <c r="I55" t="s">
        <v>244</v>
      </c>
      <c r="J55" s="42">
        <v>70510.32486126943</v>
      </c>
      <c r="K55" s="42">
        <v>0</v>
      </c>
      <c r="L55" s="42">
        <v>0</v>
      </c>
      <c r="M55" s="42">
        <v>70510.32486126943</v>
      </c>
      <c r="N55" s="4">
        <f t="shared" si="0"/>
        <v>141020.64972253886</v>
      </c>
      <c r="R55" t="s">
        <v>246</v>
      </c>
      <c r="S55" t="s">
        <v>247</v>
      </c>
    </row>
    <row r="56" spans="8:19">
      <c r="H56" t="s">
        <v>248</v>
      </c>
      <c r="I56" t="s">
        <v>247</v>
      </c>
      <c r="J56" s="42">
        <v>77148.999094149054</v>
      </c>
      <c r="K56" s="42">
        <v>26401.981541576391</v>
      </c>
      <c r="L56" s="42">
        <v>0</v>
      </c>
      <c r="M56" s="42">
        <v>103550.98063572544</v>
      </c>
      <c r="N56" s="4">
        <f t="shared" si="0"/>
        <v>207101.96127145088</v>
      </c>
      <c r="R56" t="s">
        <v>249</v>
      </c>
      <c r="S56" t="s">
        <v>250</v>
      </c>
    </row>
    <row r="57" spans="8:19">
      <c r="H57" t="s">
        <v>251</v>
      </c>
      <c r="I57" t="s">
        <v>250</v>
      </c>
      <c r="J57" s="42">
        <v>100124.89056385493</v>
      </c>
      <c r="K57" s="42">
        <v>0</v>
      </c>
      <c r="L57" s="42">
        <v>0</v>
      </c>
      <c r="M57" s="42">
        <v>100124.89056385493</v>
      </c>
      <c r="N57" s="4">
        <f t="shared" si="0"/>
        <v>200249.78112770987</v>
      </c>
      <c r="R57" t="s">
        <v>252</v>
      </c>
      <c r="S57" t="s">
        <v>253</v>
      </c>
    </row>
    <row r="58" spans="8:19">
      <c r="H58" t="s">
        <v>254</v>
      </c>
      <c r="I58" t="s">
        <v>253</v>
      </c>
      <c r="J58" s="42">
        <v>71123.705388155868</v>
      </c>
      <c r="K58" s="42">
        <v>24340.001540849811</v>
      </c>
      <c r="L58" s="42">
        <v>0</v>
      </c>
      <c r="M58" s="42">
        <v>95463.706929005682</v>
      </c>
      <c r="N58" s="4">
        <f t="shared" si="0"/>
        <v>190927.41385801136</v>
      </c>
      <c r="R58" t="s">
        <v>255</v>
      </c>
      <c r="S58" t="s">
        <v>256</v>
      </c>
    </row>
    <row r="59" spans="8:19">
      <c r="H59" t="s">
        <v>257</v>
      </c>
      <c r="I59" t="s">
        <v>256</v>
      </c>
      <c r="J59" s="42">
        <v>166973.86089379864</v>
      </c>
      <c r="K59" s="42">
        <v>0</v>
      </c>
      <c r="L59" s="42">
        <v>0</v>
      </c>
      <c r="M59" s="42">
        <v>166973.86089379864</v>
      </c>
      <c r="N59" s="4">
        <f t="shared" si="0"/>
        <v>333947.72178759729</v>
      </c>
      <c r="R59" t="s">
        <v>258</v>
      </c>
      <c r="S59" t="s">
        <v>259</v>
      </c>
    </row>
    <row r="60" spans="8:19">
      <c r="H60" t="s">
        <v>260</v>
      </c>
      <c r="I60" t="s">
        <v>259</v>
      </c>
      <c r="J60" s="42">
        <v>84035.240463380323</v>
      </c>
      <c r="K60" s="42">
        <v>28758.595621551827</v>
      </c>
      <c r="L60" s="42">
        <v>37470.785932964092</v>
      </c>
      <c r="M60" s="42">
        <v>150264.62201789624</v>
      </c>
      <c r="N60" s="4">
        <f t="shared" si="0"/>
        <v>300529.24403579248</v>
      </c>
      <c r="R60" t="s">
        <v>261</v>
      </c>
      <c r="S60" t="s">
        <v>262</v>
      </c>
    </row>
    <row r="61" spans="8:19">
      <c r="H61" t="s">
        <v>263</v>
      </c>
      <c r="I61" t="s">
        <v>262</v>
      </c>
      <c r="J61" s="42">
        <v>22373.633827273345</v>
      </c>
      <c r="K61" s="42">
        <v>0</v>
      </c>
      <c r="L61" s="42">
        <v>0</v>
      </c>
      <c r="M61" s="42">
        <v>22373.633827273345</v>
      </c>
      <c r="N61" s="4">
        <f t="shared" si="0"/>
        <v>44747.267654546689</v>
      </c>
      <c r="R61" t="s">
        <v>264</v>
      </c>
      <c r="S61" t="s">
        <v>265</v>
      </c>
    </row>
    <row r="62" spans="8:19">
      <c r="H62" t="s">
        <v>266</v>
      </c>
      <c r="I62" t="s">
        <v>265</v>
      </c>
      <c r="J62" s="42">
        <v>68060.456419370428</v>
      </c>
      <c r="K62" s="42">
        <v>23291.694450923358</v>
      </c>
      <c r="L62" s="42">
        <v>0</v>
      </c>
      <c r="M62" s="42">
        <v>91352.150870293786</v>
      </c>
      <c r="N62" s="4">
        <f t="shared" si="0"/>
        <v>182704.30174058757</v>
      </c>
      <c r="R62" t="s">
        <v>267</v>
      </c>
      <c r="S62" t="s">
        <v>268</v>
      </c>
    </row>
    <row r="63" spans="8:19">
      <c r="H63" t="s">
        <v>269</v>
      </c>
      <c r="I63" t="s">
        <v>268</v>
      </c>
      <c r="J63" s="42">
        <v>85253.288468440936</v>
      </c>
      <c r="K63" s="42">
        <v>29175.436816174697</v>
      </c>
      <c r="L63" s="42">
        <v>38013.905888378373</v>
      </c>
      <c r="M63" s="42">
        <v>152442.63117299401</v>
      </c>
      <c r="N63" s="4">
        <f t="shared" si="0"/>
        <v>304885.26234598801</v>
      </c>
      <c r="R63" t="s">
        <v>270</v>
      </c>
      <c r="S63" t="s">
        <v>271</v>
      </c>
    </row>
    <row r="64" spans="8:19">
      <c r="H64" t="s">
        <v>272</v>
      </c>
      <c r="I64" t="s">
        <v>271</v>
      </c>
      <c r="J64" s="42">
        <v>91501.465609409293</v>
      </c>
      <c r="K64" s="42">
        <v>31313.692133564262</v>
      </c>
      <c r="L64" s="42">
        <v>40799.928833389022</v>
      </c>
      <c r="M64" s="42">
        <v>163615.08657636258</v>
      </c>
      <c r="N64" s="4">
        <f t="shared" si="0"/>
        <v>327230.17315272515</v>
      </c>
      <c r="R64" t="s">
        <v>273</v>
      </c>
      <c r="S64" t="s">
        <v>274</v>
      </c>
    </row>
    <row r="65" spans="8:19">
      <c r="H65" t="s">
        <v>275</v>
      </c>
      <c r="I65" t="s">
        <v>274</v>
      </c>
      <c r="J65" s="42">
        <v>78689.080229425323</v>
      </c>
      <c r="K65" s="42">
        <v>26929.029127203179</v>
      </c>
      <c r="L65" s="42">
        <v>35086.966661605562</v>
      </c>
      <c r="M65" s="42">
        <v>140705.07601823407</v>
      </c>
      <c r="N65" s="4">
        <f t="shared" si="0"/>
        <v>281410.15203646815</v>
      </c>
      <c r="R65" t="s">
        <v>276</v>
      </c>
      <c r="S65" t="s">
        <v>277</v>
      </c>
    </row>
    <row r="66" spans="8:19">
      <c r="H66" t="s">
        <v>278</v>
      </c>
      <c r="I66" t="s">
        <v>277</v>
      </c>
      <c r="J66" s="42">
        <v>75600.00692579821</v>
      </c>
      <c r="K66" s="42">
        <v>0</v>
      </c>
      <c r="L66" s="42">
        <v>0</v>
      </c>
      <c r="M66" s="42">
        <v>75600.00692579821</v>
      </c>
      <c r="N66" s="4">
        <f t="shared" si="0"/>
        <v>151200.01385159642</v>
      </c>
      <c r="R66" t="s">
        <v>279</v>
      </c>
      <c r="S66" t="s">
        <v>280</v>
      </c>
    </row>
    <row r="67" spans="8:19">
      <c r="H67" t="s">
        <v>281</v>
      </c>
      <c r="I67" t="s">
        <v>280</v>
      </c>
      <c r="J67" s="42">
        <v>139027.80533119064</v>
      </c>
      <c r="K67" s="42">
        <v>47578.187574935735</v>
      </c>
      <c r="L67" s="42">
        <v>61991.625222575058</v>
      </c>
      <c r="M67" s="42">
        <v>248597.61812870143</v>
      </c>
      <c r="N67" s="4">
        <f t="shared" ref="N67:N130" si="1">M67*2</f>
        <v>497195.23625740287</v>
      </c>
      <c r="R67" t="s">
        <v>282</v>
      </c>
      <c r="S67" t="s">
        <v>283</v>
      </c>
    </row>
    <row r="68" spans="8:19">
      <c r="H68" t="s">
        <v>284</v>
      </c>
      <c r="I68" t="s">
        <v>283</v>
      </c>
      <c r="J68" s="42">
        <v>49910.72583417088</v>
      </c>
      <c r="K68" s="42">
        <v>0</v>
      </c>
      <c r="L68" s="42">
        <v>0</v>
      </c>
      <c r="M68" s="42">
        <v>49910.72583417088</v>
      </c>
      <c r="N68" s="4">
        <f t="shared" si="1"/>
        <v>99821.451668341761</v>
      </c>
      <c r="R68" t="s">
        <v>285</v>
      </c>
      <c r="S68" t="s">
        <v>286</v>
      </c>
    </row>
    <row r="69" spans="8:19">
      <c r="H69" t="s">
        <v>287</v>
      </c>
      <c r="I69" t="s">
        <v>286</v>
      </c>
      <c r="J69" s="42">
        <v>171172.12579159872</v>
      </c>
      <c r="K69" s="42">
        <v>58578.6382019948</v>
      </c>
      <c r="L69" s="42">
        <v>0</v>
      </c>
      <c r="M69" s="42">
        <v>229750.76399359351</v>
      </c>
      <c r="N69" s="4">
        <f t="shared" si="1"/>
        <v>459501.52798718703</v>
      </c>
      <c r="R69" t="s">
        <v>288</v>
      </c>
      <c r="S69" t="s">
        <v>289</v>
      </c>
    </row>
    <row r="70" spans="8:19">
      <c r="H70" t="s">
        <v>290</v>
      </c>
      <c r="I70" t="s">
        <v>289</v>
      </c>
      <c r="J70" s="42">
        <v>24579.197276637231</v>
      </c>
      <c r="K70" s="42">
        <v>8411.5091631014602</v>
      </c>
      <c r="L70" s="42">
        <v>0</v>
      </c>
      <c r="M70" s="42">
        <v>32990.706439738693</v>
      </c>
      <c r="N70" s="4">
        <f t="shared" si="1"/>
        <v>65981.412879477386</v>
      </c>
      <c r="R70" t="s">
        <v>291</v>
      </c>
      <c r="S70" t="s">
        <v>292</v>
      </c>
    </row>
    <row r="71" spans="8:19">
      <c r="H71" t="s">
        <v>293</v>
      </c>
      <c r="I71" t="s">
        <v>292</v>
      </c>
      <c r="J71" s="42">
        <v>300008.19032005436</v>
      </c>
      <c r="K71" s="42">
        <v>102669.0014926263</v>
      </c>
      <c r="L71" s="42">
        <v>133771.76783967653</v>
      </c>
      <c r="M71" s="42">
        <v>536448.95965235727</v>
      </c>
      <c r="N71" s="4">
        <f t="shared" si="1"/>
        <v>1072897.9193047145</v>
      </c>
      <c r="R71" t="s">
        <v>294</v>
      </c>
      <c r="S71" t="s">
        <v>295</v>
      </c>
    </row>
    <row r="72" spans="8:19">
      <c r="H72" t="s">
        <v>296</v>
      </c>
      <c r="I72" t="s">
        <v>295</v>
      </c>
      <c r="J72" s="42">
        <v>1662683.5547934093</v>
      </c>
      <c r="K72" s="42">
        <v>569004.66679505422</v>
      </c>
      <c r="L72" s="42">
        <v>741380.15447308344</v>
      </c>
      <c r="M72" s="42">
        <v>2973068.3760615471</v>
      </c>
      <c r="N72" s="4">
        <f t="shared" si="1"/>
        <v>5946136.7521230942</v>
      </c>
      <c r="R72" t="s">
        <v>297</v>
      </c>
      <c r="S72" t="s">
        <v>298</v>
      </c>
    </row>
    <row r="73" spans="8:19">
      <c r="H73" t="s">
        <v>299</v>
      </c>
      <c r="I73" t="s">
        <v>298</v>
      </c>
      <c r="J73" s="42">
        <v>137157.22797858893</v>
      </c>
      <c r="K73" s="42">
        <v>46938.037355031884</v>
      </c>
      <c r="L73" s="42">
        <v>0</v>
      </c>
      <c r="M73" s="42">
        <v>184095.2653336208</v>
      </c>
      <c r="N73" s="4">
        <f t="shared" si="1"/>
        <v>368190.5306672416</v>
      </c>
      <c r="R73" t="s">
        <v>300</v>
      </c>
      <c r="S73" t="s">
        <v>301</v>
      </c>
    </row>
    <row r="74" spans="8:19">
      <c r="H74" t="s">
        <v>302</v>
      </c>
      <c r="I74" t="s">
        <v>301</v>
      </c>
      <c r="J74" s="42">
        <v>34818.247805022635</v>
      </c>
      <c r="K74" s="42">
        <v>11915.523813036189</v>
      </c>
      <c r="L74" s="42">
        <v>0</v>
      </c>
      <c r="M74" s="42">
        <v>46733.771618058825</v>
      </c>
      <c r="N74" s="4">
        <f t="shared" si="1"/>
        <v>93467.54323611765</v>
      </c>
      <c r="R74" t="s">
        <v>303</v>
      </c>
      <c r="S74" t="s">
        <v>304</v>
      </c>
    </row>
    <row r="75" spans="8:19">
      <c r="H75" t="s">
        <v>305</v>
      </c>
      <c r="I75" t="s">
        <v>304</v>
      </c>
      <c r="J75" s="42">
        <v>48347.547878001045</v>
      </c>
      <c r="K75" s="42">
        <v>16545.529840221501</v>
      </c>
      <c r="L75" s="42">
        <v>0</v>
      </c>
      <c r="M75" s="42">
        <v>64893.077718222543</v>
      </c>
      <c r="N75" s="4">
        <f t="shared" si="1"/>
        <v>129786.15543644509</v>
      </c>
      <c r="R75" t="s">
        <v>306</v>
      </c>
      <c r="S75" t="s">
        <v>307</v>
      </c>
    </row>
    <row r="76" spans="8:19">
      <c r="H76" t="s">
        <v>308</v>
      </c>
      <c r="I76" t="s">
        <v>307</v>
      </c>
      <c r="J76" s="42">
        <v>20770.405592621992</v>
      </c>
      <c r="K76" s="42">
        <v>0</v>
      </c>
      <c r="L76" s="42">
        <v>0</v>
      </c>
      <c r="M76" s="42">
        <v>20770.405592621992</v>
      </c>
      <c r="N76" s="4">
        <f t="shared" si="1"/>
        <v>41540.811185243983</v>
      </c>
      <c r="R76" t="s">
        <v>309</v>
      </c>
      <c r="S76" t="s">
        <v>310</v>
      </c>
    </row>
    <row r="77" spans="8:19">
      <c r="H77" t="s">
        <v>311</v>
      </c>
      <c r="I77" t="s">
        <v>310</v>
      </c>
      <c r="J77" s="42">
        <v>147395.4273894979</v>
      </c>
      <c r="K77" s="42">
        <v>50441.760734980424</v>
      </c>
      <c r="L77" s="42">
        <v>0</v>
      </c>
      <c r="M77" s="42">
        <v>197837.18812447833</v>
      </c>
      <c r="N77" s="4">
        <f t="shared" si="1"/>
        <v>395674.37624895666</v>
      </c>
      <c r="R77" t="s">
        <v>312</v>
      </c>
      <c r="S77" t="s">
        <v>313</v>
      </c>
    </row>
    <row r="78" spans="8:19">
      <c r="H78" t="s">
        <v>314</v>
      </c>
      <c r="I78" t="s">
        <v>313</v>
      </c>
      <c r="J78" s="42">
        <v>43414.034371519447</v>
      </c>
      <c r="K78" s="42">
        <v>14857.179582115255</v>
      </c>
      <c r="L78" s="42">
        <v>0</v>
      </c>
      <c r="M78" s="42">
        <v>58271.213953634702</v>
      </c>
      <c r="N78" s="4">
        <f t="shared" si="1"/>
        <v>116542.4279072694</v>
      </c>
      <c r="R78" t="s">
        <v>315</v>
      </c>
      <c r="S78" t="s">
        <v>316</v>
      </c>
    </row>
    <row r="79" spans="8:19">
      <c r="H79" t="s">
        <v>317</v>
      </c>
      <c r="I79" t="s">
        <v>316</v>
      </c>
      <c r="J79" s="42">
        <v>58298.011528009061</v>
      </c>
      <c r="K79" s="42">
        <v>19950.78409759737</v>
      </c>
      <c r="L79" s="42">
        <v>25994.717195286878</v>
      </c>
      <c r="M79" s="42">
        <v>104243.51282089332</v>
      </c>
      <c r="N79" s="4">
        <f t="shared" si="1"/>
        <v>208487.02564178663</v>
      </c>
      <c r="R79" t="s">
        <v>318</v>
      </c>
      <c r="S79" t="s">
        <v>319</v>
      </c>
    </row>
    <row r="80" spans="8:19">
      <c r="H80" t="s">
        <v>320</v>
      </c>
      <c r="I80" t="s">
        <v>319</v>
      </c>
      <c r="J80" s="42">
        <v>73099.881976868579</v>
      </c>
      <c r="K80" s="42">
        <v>25016.29000124081</v>
      </c>
      <c r="L80" s="42">
        <v>0</v>
      </c>
      <c r="M80" s="42">
        <v>98116.171978109385</v>
      </c>
      <c r="N80" s="4">
        <f t="shared" si="1"/>
        <v>196232.34395621877</v>
      </c>
      <c r="R80" t="s">
        <v>321</v>
      </c>
      <c r="S80" t="s">
        <v>322</v>
      </c>
    </row>
    <row r="81" spans="8:19">
      <c r="H81" t="s">
        <v>323</v>
      </c>
      <c r="I81" t="s">
        <v>322</v>
      </c>
      <c r="J81" s="42">
        <v>36971.100071606728</v>
      </c>
      <c r="K81" s="42">
        <v>12652.274340865199</v>
      </c>
      <c r="L81" s="42">
        <v>0</v>
      </c>
      <c r="M81" s="42">
        <v>49623.374412471923</v>
      </c>
      <c r="N81" s="4">
        <f t="shared" si="1"/>
        <v>99246.748824943847</v>
      </c>
      <c r="R81" t="s">
        <v>324</v>
      </c>
      <c r="S81" t="s">
        <v>325</v>
      </c>
    </row>
    <row r="82" spans="8:19">
      <c r="H82" t="s">
        <v>326</v>
      </c>
      <c r="I82" t="s">
        <v>325</v>
      </c>
      <c r="J82" s="42">
        <v>168367.74185836239</v>
      </c>
      <c r="K82" s="42">
        <v>57618.920075899056</v>
      </c>
      <c r="L82" s="42">
        <v>75074.118648359727</v>
      </c>
      <c r="M82" s="42">
        <v>301060.78058262117</v>
      </c>
      <c r="N82" s="4">
        <f t="shared" si="1"/>
        <v>602121.56116524234</v>
      </c>
      <c r="R82" t="s">
        <v>327</v>
      </c>
      <c r="S82" t="s">
        <v>328</v>
      </c>
    </row>
    <row r="83" spans="8:19">
      <c r="H83" t="s">
        <v>329</v>
      </c>
      <c r="I83" t="s">
        <v>328</v>
      </c>
      <c r="J83" s="42">
        <v>98911.022282572885</v>
      </c>
      <c r="K83" s="42">
        <v>33849.395523278945</v>
      </c>
      <c r="L83" s="42">
        <v>0</v>
      </c>
      <c r="M83" s="42">
        <v>132760.41780585184</v>
      </c>
      <c r="N83" s="4">
        <f t="shared" si="1"/>
        <v>265520.83561170369</v>
      </c>
      <c r="R83" t="s">
        <v>330</v>
      </c>
      <c r="S83" t="s">
        <v>331</v>
      </c>
    </row>
    <row r="84" spans="8:19">
      <c r="H84" t="s">
        <v>332</v>
      </c>
      <c r="I84" t="s">
        <v>331</v>
      </c>
      <c r="J84" s="42">
        <v>56948.360050679825</v>
      </c>
      <c r="K84" s="42">
        <v>19488.905475575037</v>
      </c>
      <c r="L84" s="42">
        <v>0</v>
      </c>
      <c r="M84" s="42">
        <v>76437.265526254865</v>
      </c>
      <c r="N84" s="4">
        <f t="shared" si="1"/>
        <v>152874.53105250973</v>
      </c>
      <c r="R84" t="s">
        <v>333</v>
      </c>
      <c r="S84" t="s">
        <v>334</v>
      </c>
    </row>
    <row r="85" spans="8:19">
      <c r="H85" t="s">
        <v>335</v>
      </c>
      <c r="I85" t="s">
        <v>334</v>
      </c>
      <c r="J85" s="42">
        <v>113528.57558086395</v>
      </c>
      <c r="K85" s="42">
        <v>38851.824289639429</v>
      </c>
      <c r="L85" s="42">
        <v>50621.678826737414</v>
      </c>
      <c r="M85" s="42">
        <v>203002.0786972408</v>
      </c>
      <c r="N85" s="4">
        <f t="shared" si="1"/>
        <v>406004.15739448159</v>
      </c>
      <c r="R85" t="s">
        <v>336</v>
      </c>
      <c r="S85" t="s">
        <v>337</v>
      </c>
    </row>
    <row r="86" spans="8:19">
      <c r="H86" t="s">
        <v>338</v>
      </c>
      <c r="I86" t="s">
        <v>337</v>
      </c>
      <c r="J86" s="42">
        <v>384837.51260502811</v>
      </c>
      <c r="K86" s="42">
        <v>131699.34832083507</v>
      </c>
      <c r="L86" s="42">
        <v>171596.62986959849</v>
      </c>
      <c r="M86" s="42">
        <v>688133.49079546169</v>
      </c>
      <c r="N86" s="4">
        <f t="shared" si="1"/>
        <v>1376266.9815909234</v>
      </c>
      <c r="R86" t="s">
        <v>339</v>
      </c>
      <c r="S86" t="s">
        <v>340</v>
      </c>
    </row>
    <row r="87" spans="8:19">
      <c r="H87" t="s">
        <v>341</v>
      </c>
      <c r="I87" t="s">
        <v>340</v>
      </c>
      <c r="J87" s="42">
        <v>51061.919900202236</v>
      </c>
      <c r="K87" s="42">
        <v>17474.44403053615</v>
      </c>
      <c r="L87" s="42">
        <v>0</v>
      </c>
      <c r="M87" s="42">
        <v>68536.363930738386</v>
      </c>
      <c r="N87" s="4">
        <f t="shared" si="1"/>
        <v>137072.72786147677</v>
      </c>
      <c r="R87" t="s">
        <v>342</v>
      </c>
      <c r="S87" t="s">
        <v>343</v>
      </c>
    </row>
    <row r="88" spans="8:19">
      <c r="H88" t="s">
        <v>344</v>
      </c>
      <c r="I88" t="s">
        <v>343</v>
      </c>
      <c r="J88" s="42">
        <v>30669.311283012852</v>
      </c>
      <c r="K88" s="42">
        <v>10495.672009935066</v>
      </c>
      <c r="L88" s="42">
        <v>0</v>
      </c>
      <c r="M88" s="42">
        <v>41164.983292947916</v>
      </c>
      <c r="N88" s="4">
        <f t="shared" si="1"/>
        <v>82329.966585895832</v>
      </c>
      <c r="R88" t="s">
        <v>345</v>
      </c>
      <c r="S88" t="s">
        <v>346</v>
      </c>
    </row>
    <row r="89" spans="8:19">
      <c r="H89" t="s">
        <v>347</v>
      </c>
      <c r="I89" t="s">
        <v>346</v>
      </c>
      <c r="J89" s="42">
        <v>169454.96415790499</v>
      </c>
      <c r="K89" s="42">
        <v>57990.990010974747</v>
      </c>
      <c r="L89" s="42">
        <v>0</v>
      </c>
      <c r="M89" s="42">
        <v>227445.95416887975</v>
      </c>
      <c r="N89" s="4">
        <f t="shared" si="1"/>
        <v>454891.90833775949</v>
      </c>
      <c r="R89" t="s">
        <v>348</v>
      </c>
      <c r="S89" t="s">
        <v>349</v>
      </c>
    </row>
    <row r="90" spans="8:19">
      <c r="H90" t="s">
        <v>350</v>
      </c>
      <c r="I90" t="s">
        <v>349</v>
      </c>
      <c r="J90" s="42">
        <v>46312.976712528252</v>
      </c>
      <c r="K90" s="42">
        <v>0</v>
      </c>
      <c r="L90" s="42">
        <v>0</v>
      </c>
      <c r="M90" s="42">
        <v>46312.976712528252</v>
      </c>
      <c r="N90" s="4">
        <f t="shared" si="1"/>
        <v>92625.953425056505</v>
      </c>
      <c r="R90" t="s">
        <v>351</v>
      </c>
      <c r="S90" t="s">
        <v>352</v>
      </c>
    </row>
    <row r="91" spans="8:19">
      <c r="H91" t="s">
        <v>353</v>
      </c>
      <c r="I91" t="s">
        <v>352</v>
      </c>
      <c r="J91" s="42">
        <v>84521.089948469162</v>
      </c>
      <c r="K91" s="42">
        <v>28924.863353964614</v>
      </c>
      <c r="L91" s="42">
        <v>0</v>
      </c>
      <c r="M91" s="42">
        <v>113445.95330243377</v>
      </c>
      <c r="N91" s="4">
        <f t="shared" si="1"/>
        <v>226891.90660486754</v>
      </c>
      <c r="R91" t="s">
        <v>354</v>
      </c>
      <c r="S91" t="s">
        <v>355</v>
      </c>
    </row>
    <row r="92" spans="8:19">
      <c r="H92" t="s">
        <v>356</v>
      </c>
      <c r="I92" t="s">
        <v>355</v>
      </c>
      <c r="J92" s="42">
        <v>115378.90333727749</v>
      </c>
      <c r="K92" s="42">
        <v>39485.044679330807</v>
      </c>
      <c r="L92" s="42">
        <v>0</v>
      </c>
      <c r="M92" s="42">
        <v>154863.94801660831</v>
      </c>
      <c r="N92" s="4">
        <f t="shared" si="1"/>
        <v>309727.89603321662</v>
      </c>
      <c r="R92" t="s">
        <v>357</v>
      </c>
      <c r="S92" t="s">
        <v>358</v>
      </c>
    </row>
    <row r="93" spans="8:19">
      <c r="H93" t="s">
        <v>359</v>
      </c>
      <c r="I93" t="s">
        <v>358</v>
      </c>
      <c r="J93" s="42">
        <v>36380.732242784594</v>
      </c>
      <c r="K93" s="42">
        <v>12450.2382716703</v>
      </c>
      <c r="L93" s="42">
        <v>0</v>
      </c>
      <c r="M93" s="42">
        <v>48830.970514454893</v>
      </c>
      <c r="N93" s="4">
        <f t="shared" si="1"/>
        <v>97661.941028909787</v>
      </c>
      <c r="R93" t="s">
        <v>360</v>
      </c>
      <c r="S93" t="s">
        <v>361</v>
      </c>
    </row>
    <row r="94" spans="8:19">
      <c r="H94" t="s">
        <v>362</v>
      </c>
      <c r="I94" t="s">
        <v>361</v>
      </c>
      <c r="J94" s="42">
        <v>49712.367834004908</v>
      </c>
      <c r="K94" s="42">
        <v>17012.599429057187</v>
      </c>
      <c r="L94" s="42">
        <v>0</v>
      </c>
      <c r="M94" s="42">
        <v>66724.967263062092</v>
      </c>
      <c r="N94" s="4">
        <f t="shared" si="1"/>
        <v>133449.93452612418</v>
      </c>
      <c r="R94" t="s">
        <v>363</v>
      </c>
      <c r="S94" t="s">
        <v>364</v>
      </c>
    </row>
    <row r="95" spans="8:19">
      <c r="H95" t="s">
        <v>365</v>
      </c>
      <c r="I95" t="s">
        <v>364</v>
      </c>
      <c r="J95" s="42">
        <v>57077.210822675144</v>
      </c>
      <c r="K95" s="42">
        <v>19533.000872064713</v>
      </c>
      <c r="L95" s="42">
        <v>0</v>
      </c>
      <c r="M95" s="42">
        <v>76610.211694739861</v>
      </c>
      <c r="N95" s="4">
        <f t="shared" si="1"/>
        <v>153220.42338947972</v>
      </c>
      <c r="R95" t="s">
        <v>366</v>
      </c>
      <c r="S95" t="s">
        <v>367</v>
      </c>
    </row>
    <row r="96" spans="8:19">
      <c r="H96" t="s">
        <v>368</v>
      </c>
      <c r="I96" t="s">
        <v>367</v>
      </c>
      <c r="J96" s="42">
        <v>71812.313187663545</v>
      </c>
      <c r="K96" s="42">
        <v>24575.657357846227</v>
      </c>
      <c r="L96" s="42">
        <v>0</v>
      </c>
      <c r="M96" s="42">
        <v>96387.970545509772</v>
      </c>
      <c r="N96" s="4">
        <f t="shared" si="1"/>
        <v>192775.94109101954</v>
      </c>
      <c r="R96" t="s">
        <v>369</v>
      </c>
      <c r="S96" t="s">
        <v>370</v>
      </c>
    </row>
    <row r="97" spans="8:19">
      <c r="H97" t="s">
        <v>371</v>
      </c>
      <c r="I97" t="s">
        <v>370</v>
      </c>
      <c r="J97" s="42">
        <v>135283.03245658128</v>
      </c>
      <c r="K97" s="42">
        <v>46296.648922798769</v>
      </c>
      <c r="L97" s="42">
        <v>60321.854517114851</v>
      </c>
      <c r="M97" s="42">
        <v>241901.5358964949</v>
      </c>
      <c r="N97" s="4">
        <f t="shared" si="1"/>
        <v>483803.07179298979</v>
      </c>
      <c r="R97" t="s">
        <v>372</v>
      </c>
      <c r="S97" t="s">
        <v>373</v>
      </c>
    </row>
    <row r="98" spans="8:19">
      <c r="H98" t="s">
        <v>374</v>
      </c>
      <c r="I98" t="s">
        <v>373</v>
      </c>
      <c r="J98" s="42">
        <v>33516.792790223029</v>
      </c>
      <c r="K98" s="42">
        <v>0</v>
      </c>
      <c r="L98" s="42">
        <v>0</v>
      </c>
      <c r="M98" s="42">
        <v>33516.792790223029</v>
      </c>
      <c r="N98" s="4">
        <f t="shared" si="1"/>
        <v>67033.585580446059</v>
      </c>
      <c r="R98" t="s">
        <v>375</v>
      </c>
      <c r="S98" t="s">
        <v>376</v>
      </c>
    </row>
    <row r="99" spans="8:19">
      <c r="H99" t="s">
        <v>377</v>
      </c>
      <c r="I99" t="s">
        <v>376</v>
      </c>
      <c r="J99" s="42">
        <v>26391.672324170631</v>
      </c>
      <c r="K99" s="42">
        <v>9031.7755737019015</v>
      </c>
      <c r="L99" s="42">
        <v>11767.880934461853</v>
      </c>
      <c r="M99" s="42">
        <v>47191.328832334388</v>
      </c>
      <c r="N99" s="4">
        <f t="shared" si="1"/>
        <v>94382.657664668775</v>
      </c>
      <c r="R99" t="s">
        <v>378</v>
      </c>
      <c r="S99" t="s">
        <v>379</v>
      </c>
    </row>
    <row r="100" spans="8:19">
      <c r="H100" t="s">
        <v>380</v>
      </c>
      <c r="I100" t="s">
        <v>379</v>
      </c>
      <c r="J100" s="42">
        <v>42611.582760025907</v>
      </c>
      <c r="K100" s="42">
        <v>14582.564060417999</v>
      </c>
      <c r="L100" s="42">
        <v>19000.23712744056</v>
      </c>
      <c r="M100" s="42">
        <v>76194.38394788446</v>
      </c>
      <c r="N100" s="4">
        <f t="shared" si="1"/>
        <v>152388.76789576892</v>
      </c>
      <c r="R100" t="s">
        <v>381</v>
      </c>
      <c r="S100" t="s">
        <v>382</v>
      </c>
    </row>
    <row r="101" spans="8:19">
      <c r="H101" t="s">
        <v>383</v>
      </c>
      <c r="I101" t="s">
        <v>382</v>
      </c>
      <c r="J101" s="42">
        <v>38306.06448339497</v>
      </c>
      <c r="K101" s="42">
        <v>13109.126745595458</v>
      </c>
      <c r="L101" s="42">
        <v>0</v>
      </c>
      <c r="M101" s="42">
        <v>51415.191228990428</v>
      </c>
      <c r="N101" s="4">
        <f t="shared" si="1"/>
        <v>102830.38245798086</v>
      </c>
      <c r="R101" t="s">
        <v>384</v>
      </c>
      <c r="S101" t="s">
        <v>385</v>
      </c>
    </row>
    <row r="102" spans="8:19">
      <c r="H102" t="s">
        <v>386</v>
      </c>
      <c r="I102" t="s">
        <v>385</v>
      </c>
      <c r="J102" s="42">
        <v>39234.984452868237</v>
      </c>
      <c r="K102" s="42">
        <v>13427.022352480848</v>
      </c>
      <c r="L102" s="42">
        <v>0</v>
      </c>
      <c r="M102" s="42">
        <v>52662.006805349083</v>
      </c>
      <c r="N102" s="4">
        <f t="shared" si="1"/>
        <v>105324.01361069817</v>
      </c>
      <c r="R102" t="s">
        <v>387</v>
      </c>
      <c r="S102" t="s">
        <v>388</v>
      </c>
    </row>
    <row r="103" spans="8:19">
      <c r="H103" t="s">
        <v>389</v>
      </c>
      <c r="I103" t="s">
        <v>388</v>
      </c>
      <c r="J103" s="42">
        <v>87905.352559521256</v>
      </c>
      <c r="K103" s="42">
        <v>0</v>
      </c>
      <c r="L103" s="42">
        <v>0</v>
      </c>
      <c r="M103" s="42">
        <v>87905.352559521256</v>
      </c>
      <c r="N103" s="4">
        <f t="shared" si="1"/>
        <v>175810.70511904251</v>
      </c>
      <c r="R103" t="s">
        <v>390</v>
      </c>
      <c r="S103" t="s">
        <v>391</v>
      </c>
    </row>
    <row r="104" spans="8:19">
      <c r="H104" t="s">
        <v>392</v>
      </c>
      <c r="I104" t="s">
        <v>391</v>
      </c>
      <c r="J104" s="42">
        <v>7823.2069379353734</v>
      </c>
      <c r="K104" s="42">
        <v>2677.2630571556779</v>
      </c>
      <c r="L104" s="42">
        <v>0</v>
      </c>
      <c r="M104" s="42">
        <v>10500.469995091051</v>
      </c>
      <c r="N104" s="4">
        <f t="shared" si="1"/>
        <v>21000.939990182102</v>
      </c>
      <c r="R104" t="s">
        <v>393</v>
      </c>
      <c r="S104" t="s">
        <v>394</v>
      </c>
    </row>
    <row r="105" spans="8:19">
      <c r="H105" t="s">
        <v>395</v>
      </c>
      <c r="I105" t="s">
        <v>394</v>
      </c>
      <c r="J105" s="42">
        <v>121906.61706128735</v>
      </c>
      <c r="K105" s="42">
        <v>41718.963191218201</v>
      </c>
      <c r="L105" s="42">
        <v>0</v>
      </c>
      <c r="M105" s="42">
        <v>163625.58025250555</v>
      </c>
      <c r="N105" s="4">
        <f t="shared" si="1"/>
        <v>327251.1605050111</v>
      </c>
      <c r="R105" t="s">
        <v>396</v>
      </c>
      <c r="S105" t="s">
        <v>397</v>
      </c>
    </row>
    <row r="106" spans="8:19">
      <c r="H106" t="s">
        <v>398</v>
      </c>
      <c r="I106" t="s">
        <v>397</v>
      </c>
      <c r="J106" s="42">
        <v>41493.462013044416</v>
      </c>
      <c r="K106" s="42">
        <v>0</v>
      </c>
      <c r="L106" s="42">
        <v>0</v>
      </c>
      <c r="M106" s="42">
        <v>41493.462013044416</v>
      </c>
      <c r="N106" s="4">
        <f t="shared" si="1"/>
        <v>82986.924026088833</v>
      </c>
      <c r="R106" t="s">
        <v>399</v>
      </c>
      <c r="S106" t="s">
        <v>400</v>
      </c>
    </row>
    <row r="107" spans="8:19">
      <c r="H107" t="s">
        <v>401</v>
      </c>
      <c r="I107" t="s">
        <v>400</v>
      </c>
      <c r="J107" s="42">
        <v>31119.979662598053</v>
      </c>
      <c r="K107" s="42">
        <v>10649.900041132985</v>
      </c>
      <c r="L107" s="42">
        <v>13876.203480176267</v>
      </c>
      <c r="M107" s="42">
        <v>55646.083183907307</v>
      </c>
      <c r="N107" s="4">
        <f t="shared" si="1"/>
        <v>111292.16636781461</v>
      </c>
      <c r="R107" t="s">
        <v>402</v>
      </c>
      <c r="S107" t="s">
        <v>403</v>
      </c>
    </row>
    <row r="108" spans="8:19">
      <c r="H108" t="s">
        <v>404</v>
      </c>
      <c r="I108" t="s">
        <v>403</v>
      </c>
      <c r="J108" s="42">
        <v>37851.510193047732</v>
      </c>
      <c r="K108" s="42">
        <v>12953.568875444134</v>
      </c>
      <c r="L108" s="42">
        <v>16877.750665819269</v>
      </c>
      <c r="M108" s="42">
        <v>67682.829734311134</v>
      </c>
      <c r="N108" s="4">
        <f t="shared" si="1"/>
        <v>135365.65946862227</v>
      </c>
      <c r="R108" t="s">
        <v>405</v>
      </c>
      <c r="S108" t="s">
        <v>406</v>
      </c>
    </row>
    <row r="109" spans="8:19">
      <c r="H109" t="s">
        <v>407</v>
      </c>
      <c r="I109" t="s">
        <v>406</v>
      </c>
      <c r="J109" s="42">
        <v>40042.518120620029</v>
      </c>
      <c r="K109" s="42">
        <v>0</v>
      </c>
      <c r="L109" s="42">
        <v>0</v>
      </c>
      <c r="M109" s="42">
        <v>40042.518120620029</v>
      </c>
      <c r="N109" s="4">
        <f t="shared" si="1"/>
        <v>80085.036241240057</v>
      </c>
      <c r="R109" t="s">
        <v>408</v>
      </c>
      <c r="S109" t="s">
        <v>409</v>
      </c>
    </row>
    <row r="110" spans="8:19">
      <c r="H110" t="s">
        <v>410</v>
      </c>
      <c r="I110" t="s">
        <v>409</v>
      </c>
      <c r="J110" s="42">
        <v>55929.367913358998</v>
      </c>
      <c r="K110" s="42">
        <v>19140.185311782319</v>
      </c>
      <c r="L110" s="42">
        <v>0</v>
      </c>
      <c r="M110" s="42">
        <v>75069.55322514131</v>
      </c>
      <c r="N110" s="4">
        <f t="shared" si="1"/>
        <v>150139.10645028262</v>
      </c>
      <c r="R110" t="s">
        <v>411</v>
      </c>
      <c r="S110" t="s">
        <v>412</v>
      </c>
    </row>
    <row r="111" spans="8:19">
      <c r="H111" t="s">
        <v>413</v>
      </c>
      <c r="I111" t="s">
        <v>412</v>
      </c>
      <c r="J111" s="42">
        <v>147184.21963416773</v>
      </c>
      <c r="K111" s="42">
        <v>50369.481077134682</v>
      </c>
      <c r="L111" s="42">
        <v>0</v>
      </c>
      <c r="M111" s="42">
        <v>197553.7007113024</v>
      </c>
      <c r="N111" s="4">
        <f t="shared" si="1"/>
        <v>395107.4014226048</v>
      </c>
      <c r="R111" t="s">
        <v>414</v>
      </c>
      <c r="S111" t="s">
        <v>415</v>
      </c>
    </row>
    <row r="112" spans="8:19">
      <c r="H112" t="s">
        <v>416</v>
      </c>
      <c r="I112" t="s">
        <v>415</v>
      </c>
      <c r="J112" s="42">
        <v>43923.37778233362</v>
      </c>
      <c r="K112" s="42">
        <v>0</v>
      </c>
      <c r="L112" s="42">
        <v>0</v>
      </c>
      <c r="M112" s="42">
        <v>43923.37778233362</v>
      </c>
      <c r="N112" s="4">
        <f t="shared" si="1"/>
        <v>87846.755564667241</v>
      </c>
      <c r="R112" t="s">
        <v>417</v>
      </c>
      <c r="S112" t="s">
        <v>418</v>
      </c>
    </row>
    <row r="113" spans="8:19">
      <c r="H113" t="s">
        <v>419</v>
      </c>
      <c r="I113" t="s">
        <v>418</v>
      </c>
      <c r="J113" s="42">
        <v>112352.78034155106</v>
      </c>
      <c r="K113" s="42">
        <v>38449.442864481491</v>
      </c>
      <c r="L113" s="42">
        <v>50097.399114198364</v>
      </c>
      <c r="M113" s="42">
        <v>200899.6223202309</v>
      </c>
      <c r="N113" s="4">
        <f t="shared" si="1"/>
        <v>401799.24464046181</v>
      </c>
      <c r="R113" t="s">
        <v>420</v>
      </c>
      <c r="S113" t="s">
        <v>421</v>
      </c>
    </row>
    <row r="114" spans="8:19">
      <c r="H114" t="s">
        <v>422</v>
      </c>
      <c r="I114" t="s">
        <v>421</v>
      </c>
      <c r="J114" s="42">
        <v>55236.556284346887</v>
      </c>
      <c r="K114" s="42">
        <v>18903.090857470022</v>
      </c>
      <c r="L114" s="42">
        <v>0</v>
      </c>
      <c r="M114" s="42">
        <v>74139.647141816909</v>
      </c>
      <c r="N114" s="4">
        <f t="shared" si="1"/>
        <v>148279.29428363382</v>
      </c>
      <c r="R114" t="s">
        <v>423</v>
      </c>
      <c r="S114" t="s">
        <v>424</v>
      </c>
    </row>
    <row r="115" spans="8:19">
      <c r="H115" t="s">
        <v>425</v>
      </c>
      <c r="I115" t="s">
        <v>424</v>
      </c>
      <c r="J115" s="42">
        <v>73502.53333470592</v>
      </c>
      <c r="K115" s="42">
        <v>25154.085615469568</v>
      </c>
      <c r="L115" s="42">
        <v>0</v>
      </c>
      <c r="M115" s="42">
        <v>98656.618950175485</v>
      </c>
      <c r="N115" s="4">
        <f t="shared" si="1"/>
        <v>197313.23790035097</v>
      </c>
      <c r="R115" t="s">
        <v>426</v>
      </c>
      <c r="S115" t="s">
        <v>427</v>
      </c>
    </row>
    <row r="116" spans="8:19">
      <c r="H116" t="s">
        <v>428</v>
      </c>
      <c r="I116" t="s">
        <v>427</v>
      </c>
      <c r="J116" s="42">
        <v>46550.075548512701</v>
      </c>
      <c r="K116" s="42">
        <v>15930.39766972203</v>
      </c>
      <c r="L116" s="42">
        <v>0</v>
      </c>
      <c r="M116" s="42">
        <v>62480.473218234729</v>
      </c>
      <c r="N116" s="4">
        <f t="shared" si="1"/>
        <v>124960.94643646946</v>
      </c>
      <c r="R116" t="s">
        <v>429</v>
      </c>
      <c r="S116" t="s">
        <v>430</v>
      </c>
    </row>
    <row r="117" spans="8:19">
      <c r="H117" t="s">
        <v>431</v>
      </c>
      <c r="I117" t="s">
        <v>430</v>
      </c>
      <c r="J117" s="42">
        <v>103050.8845275081</v>
      </c>
      <c r="K117" s="42">
        <v>35266.14192127256</v>
      </c>
      <c r="L117" s="42">
        <v>0</v>
      </c>
      <c r="M117" s="42">
        <v>138317.02644878067</v>
      </c>
      <c r="N117" s="4">
        <f t="shared" si="1"/>
        <v>276634.05289756134</v>
      </c>
      <c r="R117" t="s">
        <v>432</v>
      </c>
      <c r="S117" t="s">
        <v>433</v>
      </c>
    </row>
    <row r="118" spans="8:19">
      <c r="H118" t="s">
        <v>434</v>
      </c>
      <c r="I118" t="s">
        <v>433</v>
      </c>
      <c r="J118" s="42">
        <v>36649.53840849657</v>
      </c>
      <c r="K118" s="42">
        <v>0</v>
      </c>
      <c r="L118" s="42">
        <v>0</v>
      </c>
      <c r="M118" s="42">
        <v>36649.53840849657</v>
      </c>
      <c r="N118" s="4">
        <f t="shared" si="1"/>
        <v>73299.07681699314</v>
      </c>
      <c r="R118" t="s">
        <v>435</v>
      </c>
      <c r="S118" t="s">
        <v>436</v>
      </c>
    </row>
    <row r="119" spans="8:19">
      <c r="H119" t="s">
        <v>437</v>
      </c>
      <c r="I119" t="s">
        <v>436</v>
      </c>
      <c r="J119" s="42">
        <v>25608.234673965169</v>
      </c>
      <c r="K119" s="42">
        <v>0</v>
      </c>
      <c r="L119" s="42">
        <v>0</v>
      </c>
      <c r="M119" s="42">
        <v>25608.234673965169</v>
      </c>
      <c r="N119" s="4">
        <f t="shared" si="1"/>
        <v>51216.469347930339</v>
      </c>
      <c r="R119" t="s">
        <v>438</v>
      </c>
      <c r="S119" t="s">
        <v>439</v>
      </c>
    </row>
    <row r="120" spans="8:19">
      <c r="H120" t="s">
        <v>440</v>
      </c>
      <c r="I120" t="s">
        <v>439</v>
      </c>
      <c r="J120" s="42">
        <v>75023.993551438849</v>
      </c>
      <c r="K120" s="42">
        <v>25674.760738025656</v>
      </c>
      <c r="L120" s="42">
        <v>0</v>
      </c>
      <c r="M120" s="42">
        <v>100698.7542894645</v>
      </c>
      <c r="N120" s="4">
        <f t="shared" si="1"/>
        <v>201397.508578929</v>
      </c>
      <c r="R120" t="s">
        <v>441</v>
      </c>
      <c r="S120" t="s">
        <v>442</v>
      </c>
    </row>
    <row r="121" spans="8:19">
      <c r="H121" t="s">
        <v>443</v>
      </c>
      <c r="I121" t="s">
        <v>442</v>
      </c>
      <c r="J121" s="42">
        <v>48328.132189052478</v>
      </c>
      <c r="K121" s="42">
        <v>16538.8853902966</v>
      </c>
      <c r="L121" s="42">
        <v>0</v>
      </c>
      <c r="M121" s="42">
        <v>64867.017579349078</v>
      </c>
      <c r="N121" s="4">
        <f t="shared" si="1"/>
        <v>129734.03515869816</v>
      </c>
      <c r="R121" t="s">
        <v>444</v>
      </c>
      <c r="S121" t="s">
        <v>445</v>
      </c>
    </row>
    <row r="122" spans="8:19">
      <c r="H122" t="s">
        <v>446</v>
      </c>
      <c r="I122" t="s">
        <v>445</v>
      </c>
      <c r="J122" s="42">
        <v>49175.919459696932</v>
      </c>
      <c r="K122" s="42">
        <v>16829.015711280063</v>
      </c>
      <c r="L122" s="42">
        <v>0</v>
      </c>
      <c r="M122" s="42">
        <v>66004.935170976998</v>
      </c>
      <c r="N122" s="4">
        <f t="shared" si="1"/>
        <v>132009.870341954</v>
      </c>
      <c r="R122" t="s">
        <v>447</v>
      </c>
      <c r="S122" t="s">
        <v>448</v>
      </c>
    </row>
    <row r="123" spans="8:19">
      <c r="H123" t="s">
        <v>449</v>
      </c>
      <c r="I123" t="s">
        <v>448</v>
      </c>
      <c r="J123" s="42">
        <v>26611.854927767214</v>
      </c>
      <c r="K123" s="42">
        <v>9107.1266100625799</v>
      </c>
      <c r="L123" s="42">
        <v>0</v>
      </c>
      <c r="M123" s="42">
        <v>35718.981537829794</v>
      </c>
      <c r="N123" s="4">
        <f t="shared" si="1"/>
        <v>71437.963075659587</v>
      </c>
      <c r="R123" t="s">
        <v>450</v>
      </c>
      <c r="S123" t="s">
        <v>451</v>
      </c>
    </row>
    <row r="124" spans="8:19">
      <c r="H124" t="s">
        <v>452</v>
      </c>
      <c r="I124" t="s">
        <v>451</v>
      </c>
      <c r="J124" s="42">
        <v>125978.08639448875</v>
      </c>
      <c r="K124" s="42">
        <v>43112.304121683112</v>
      </c>
      <c r="L124" s="42">
        <v>56172.837508442368</v>
      </c>
      <c r="M124" s="42">
        <v>225263.22802461425</v>
      </c>
      <c r="N124" s="4">
        <f t="shared" si="1"/>
        <v>450526.45604922849</v>
      </c>
      <c r="R124" t="s">
        <v>453</v>
      </c>
      <c r="S124" t="s">
        <v>454</v>
      </c>
    </row>
    <row r="125" spans="8:19">
      <c r="H125" t="s">
        <v>455</v>
      </c>
      <c r="I125" t="s">
        <v>454</v>
      </c>
      <c r="J125" s="42">
        <v>35202.459722881853</v>
      </c>
      <c r="K125" s="42">
        <v>0</v>
      </c>
      <c r="L125" s="42">
        <v>0</v>
      </c>
      <c r="M125" s="42">
        <v>35202.459722881853</v>
      </c>
      <c r="N125" s="4">
        <f t="shared" si="1"/>
        <v>70404.919445763706</v>
      </c>
      <c r="R125" t="s">
        <v>456</v>
      </c>
      <c r="S125" t="s">
        <v>457</v>
      </c>
    </row>
    <row r="126" spans="8:19">
      <c r="H126" t="s">
        <v>458</v>
      </c>
      <c r="I126" t="s">
        <v>457</v>
      </c>
      <c r="J126" s="42">
        <v>81356.491310373356</v>
      </c>
      <c r="K126" s="42">
        <v>27841.872313114669</v>
      </c>
      <c r="L126" s="42">
        <v>36276.348509724092</v>
      </c>
      <c r="M126" s="42">
        <v>145474.71213321213</v>
      </c>
      <c r="N126" s="4">
        <f t="shared" si="1"/>
        <v>290949.42426642426</v>
      </c>
      <c r="R126" t="s">
        <v>459</v>
      </c>
      <c r="S126" t="s">
        <v>460</v>
      </c>
    </row>
    <row r="127" spans="8:19">
      <c r="H127" t="s">
        <v>461</v>
      </c>
      <c r="I127" t="s">
        <v>460</v>
      </c>
      <c r="J127" s="42">
        <v>81543.085006425943</v>
      </c>
      <c r="K127" s="42">
        <v>27905.728531300254</v>
      </c>
      <c r="L127" s="42">
        <v>36359.549466878183</v>
      </c>
      <c r="M127" s="42">
        <v>145808.36300460438</v>
      </c>
      <c r="N127" s="4">
        <f t="shared" si="1"/>
        <v>291616.72600920877</v>
      </c>
      <c r="R127" t="s">
        <v>462</v>
      </c>
      <c r="S127" t="s">
        <v>463</v>
      </c>
    </row>
    <row r="128" spans="8:19">
      <c r="H128" t="s">
        <v>464</v>
      </c>
      <c r="I128" t="s">
        <v>463</v>
      </c>
      <c r="J128" s="42">
        <v>50804.904374007623</v>
      </c>
      <c r="K128" s="42">
        <v>0</v>
      </c>
      <c r="L128" s="42">
        <v>0</v>
      </c>
      <c r="M128" s="42">
        <v>50804.904374007623</v>
      </c>
      <c r="N128" s="4">
        <f t="shared" si="1"/>
        <v>101609.80874801525</v>
      </c>
      <c r="R128" t="s">
        <v>465</v>
      </c>
      <c r="S128" t="s">
        <v>466</v>
      </c>
    </row>
    <row r="129" spans="8:19">
      <c r="H129" t="s">
        <v>467</v>
      </c>
      <c r="I129" t="s">
        <v>466</v>
      </c>
      <c r="J129" s="42">
        <v>31209.910986738636</v>
      </c>
      <c r="K129" s="42">
        <v>10680.676398413672</v>
      </c>
      <c r="L129" s="42">
        <v>0</v>
      </c>
      <c r="M129" s="42">
        <v>41890.587385152307</v>
      </c>
      <c r="N129" s="4">
        <f t="shared" si="1"/>
        <v>83781.174770304613</v>
      </c>
      <c r="R129" t="s">
        <v>468</v>
      </c>
      <c r="S129" t="s">
        <v>469</v>
      </c>
    </row>
    <row r="130" spans="8:19">
      <c r="H130" t="s">
        <v>470</v>
      </c>
      <c r="I130" t="s">
        <v>469</v>
      </c>
      <c r="J130" s="42">
        <v>77708.041397819208</v>
      </c>
      <c r="K130" s="42">
        <v>26593.297368816715</v>
      </c>
      <c r="L130" s="42">
        <v>0</v>
      </c>
      <c r="M130" s="42">
        <v>104301.33876663592</v>
      </c>
      <c r="N130" s="4">
        <f t="shared" si="1"/>
        <v>208602.67753327184</v>
      </c>
      <c r="R130" t="s">
        <v>471</v>
      </c>
      <c r="S130" t="s">
        <v>472</v>
      </c>
    </row>
    <row r="131" spans="8:19">
      <c r="H131" t="s">
        <v>473</v>
      </c>
      <c r="I131" t="s">
        <v>472</v>
      </c>
      <c r="J131" s="42">
        <v>349223.87443360966</v>
      </c>
      <c r="K131" s="42">
        <v>119511.62549007342</v>
      </c>
      <c r="L131" s="42">
        <v>155716.73228309987</v>
      </c>
      <c r="M131" s="42">
        <v>624452.23220678291</v>
      </c>
      <c r="N131" s="4">
        <f t="shared" ref="N131:N194" si="2">M131*2</f>
        <v>1248904.4644135658</v>
      </c>
      <c r="R131" t="s">
        <v>474</v>
      </c>
      <c r="S131" t="s">
        <v>475</v>
      </c>
    </row>
    <row r="132" spans="8:19">
      <c r="H132" t="s">
        <v>476</v>
      </c>
      <c r="I132" t="s">
        <v>475</v>
      </c>
      <c r="J132" s="42">
        <v>51256.674074098184</v>
      </c>
      <c r="K132" s="42">
        <v>0</v>
      </c>
      <c r="L132" s="42">
        <v>0</v>
      </c>
      <c r="M132" s="42">
        <v>51256.674074098184</v>
      </c>
      <c r="N132" s="4">
        <f t="shared" si="2"/>
        <v>102513.34814819637</v>
      </c>
      <c r="R132" t="s">
        <v>477</v>
      </c>
      <c r="S132" t="s">
        <v>478</v>
      </c>
    </row>
    <row r="133" spans="8:19">
      <c r="H133" t="s">
        <v>479</v>
      </c>
      <c r="I133" t="s">
        <v>478</v>
      </c>
      <c r="J133" s="42">
        <v>61232.466218620844</v>
      </c>
      <c r="K133" s="42">
        <v>0</v>
      </c>
      <c r="L133" s="42">
        <v>0</v>
      </c>
      <c r="M133" s="42">
        <v>61232.466218620844</v>
      </c>
      <c r="N133" s="4">
        <f t="shared" si="2"/>
        <v>122464.93243724169</v>
      </c>
      <c r="R133" t="s">
        <v>480</v>
      </c>
      <c r="S133" t="s">
        <v>481</v>
      </c>
    </row>
    <row r="134" spans="8:19">
      <c r="H134" t="s">
        <v>482</v>
      </c>
      <c r="I134" t="s">
        <v>481</v>
      </c>
      <c r="J134" s="42">
        <v>53917.736384401833</v>
      </c>
      <c r="K134" s="42">
        <v>18451.763438270184</v>
      </c>
      <c r="L134" s="42">
        <v>24041.580019400375</v>
      </c>
      <c r="M134" s="42">
        <v>96411.079842072388</v>
      </c>
      <c r="N134" s="4">
        <f t="shared" si="2"/>
        <v>192822.15968414478</v>
      </c>
      <c r="R134" t="s">
        <v>483</v>
      </c>
      <c r="S134" t="s">
        <v>484</v>
      </c>
    </row>
    <row r="135" spans="8:19">
      <c r="H135" t="s">
        <v>485</v>
      </c>
      <c r="I135" t="s">
        <v>484</v>
      </c>
      <c r="J135" s="42">
        <v>64344.127651535287</v>
      </c>
      <c r="K135" s="42">
        <v>22019.889959836266</v>
      </c>
      <c r="L135" s="42">
        <v>0</v>
      </c>
      <c r="M135" s="42">
        <v>86364.017611371557</v>
      </c>
      <c r="N135" s="4">
        <f t="shared" si="2"/>
        <v>172728.03522274311</v>
      </c>
      <c r="R135" t="s">
        <v>486</v>
      </c>
      <c r="S135" t="s">
        <v>487</v>
      </c>
    </row>
    <row r="136" spans="8:19">
      <c r="H136" t="s">
        <v>488</v>
      </c>
      <c r="I136" t="s">
        <v>487</v>
      </c>
      <c r="J136" s="42">
        <v>47065.919239851552</v>
      </c>
      <c r="K136" s="42">
        <v>16106.930039253442</v>
      </c>
      <c r="L136" s="42">
        <v>0</v>
      </c>
      <c r="M136" s="42">
        <v>63172.849279104994</v>
      </c>
      <c r="N136" s="4">
        <f t="shared" si="2"/>
        <v>126345.69855820999</v>
      </c>
      <c r="R136" t="s">
        <v>489</v>
      </c>
      <c r="S136" t="s">
        <v>490</v>
      </c>
    </row>
    <row r="137" spans="8:19">
      <c r="H137" t="s">
        <v>491</v>
      </c>
      <c r="I137" t="s">
        <v>490</v>
      </c>
      <c r="J137" s="42">
        <v>102541.93061015157</v>
      </c>
      <c r="K137" s="42">
        <v>35091.967374754313</v>
      </c>
      <c r="L137" s="42">
        <v>0</v>
      </c>
      <c r="M137" s="42">
        <v>137633.89798490587</v>
      </c>
      <c r="N137" s="4">
        <f t="shared" si="2"/>
        <v>275267.79596981173</v>
      </c>
      <c r="R137" t="s">
        <v>492</v>
      </c>
      <c r="S137" t="s">
        <v>493</v>
      </c>
    </row>
    <row r="138" spans="8:19">
      <c r="H138" t="s">
        <v>494</v>
      </c>
      <c r="I138" t="s">
        <v>493</v>
      </c>
      <c r="J138" s="42">
        <v>63486.222430979709</v>
      </c>
      <c r="K138" s="42">
        <v>0</v>
      </c>
      <c r="L138" s="42">
        <v>0</v>
      </c>
      <c r="M138" s="42">
        <v>63486.222430979709</v>
      </c>
      <c r="N138" s="4">
        <f t="shared" si="2"/>
        <v>126972.44486195942</v>
      </c>
      <c r="R138" t="s">
        <v>495</v>
      </c>
      <c r="S138" t="s">
        <v>496</v>
      </c>
    </row>
    <row r="139" spans="8:19">
      <c r="H139" t="s">
        <v>497</v>
      </c>
      <c r="I139" t="s">
        <v>496</v>
      </c>
      <c r="J139" s="42">
        <v>32052.796181538764</v>
      </c>
      <c r="K139" s="42">
        <v>10969.129127756587</v>
      </c>
      <c r="L139" s="42">
        <v>0</v>
      </c>
      <c r="M139" s="42">
        <v>43021.925309295351</v>
      </c>
      <c r="N139" s="4">
        <f t="shared" si="2"/>
        <v>86043.850618590703</v>
      </c>
      <c r="R139" t="s">
        <v>498</v>
      </c>
      <c r="S139" t="s">
        <v>499</v>
      </c>
    </row>
    <row r="140" spans="8:19">
      <c r="H140" t="s">
        <v>500</v>
      </c>
      <c r="I140" t="s">
        <v>499</v>
      </c>
      <c r="J140" s="42">
        <v>75657.076677807185</v>
      </c>
      <c r="K140" s="42">
        <v>25891.414864623759</v>
      </c>
      <c r="L140" s="42">
        <v>33735.015320665727</v>
      </c>
      <c r="M140" s="42">
        <v>135283.50686309667</v>
      </c>
      <c r="N140" s="4">
        <f t="shared" si="2"/>
        <v>270567.01372619334</v>
      </c>
      <c r="R140" t="s">
        <v>501</v>
      </c>
      <c r="S140" t="s">
        <v>502</v>
      </c>
    </row>
    <row r="141" spans="8:19">
      <c r="H141" t="s">
        <v>503</v>
      </c>
      <c r="I141" t="s">
        <v>502</v>
      </c>
      <c r="J141" s="42">
        <v>72931.178869043142</v>
      </c>
      <c r="K141" s="42">
        <v>24958.556312001652</v>
      </c>
      <c r="L141" s="42">
        <v>32519.55460794433</v>
      </c>
      <c r="M141" s="42">
        <v>130409.28978898912</v>
      </c>
      <c r="N141" s="4">
        <f t="shared" si="2"/>
        <v>260818.57957797823</v>
      </c>
      <c r="R141" t="s">
        <v>504</v>
      </c>
      <c r="S141" t="s">
        <v>505</v>
      </c>
    </row>
    <row r="142" spans="8:19">
      <c r="H142" t="s">
        <v>506</v>
      </c>
      <c r="I142" t="s">
        <v>505</v>
      </c>
      <c r="J142" s="42">
        <v>37585.997941916779</v>
      </c>
      <c r="K142" s="42">
        <v>12862.705097096645</v>
      </c>
      <c r="L142" s="42">
        <v>0</v>
      </c>
      <c r="M142" s="42">
        <v>50448.703039013424</v>
      </c>
      <c r="N142" s="4">
        <f t="shared" si="2"/>
        <v>100897.40607802685</v>
      </c>
      <c r="R142" t="s">
        <v>507</v>
      </c>
      <c r="S142" t="s">
        <v>508</v>
      </c>
    </row>
    <row r="143" spans="8:19">
      <c r="H143" t="s">
        <v>509</v>
      </c>
      <c r="I143" t="s">
        <v>508</v>
      </c>
      <c r="J143" s="42">
        <v>22454.63413593097</v>
      </c>
      <c r="K143" s="42">
        <v>7684.4397586573741</v>
      </c>
      <c r="L143" s="42">
        <v>0</v>
      </c>
      <c r="M143" s="42">
        <v>30139.073894588342</v>
      </c>
      <c r="N143" s="4">
        <f t="shared" si="2"/>
        <v>60278.147789176684</v>
      </c>
      <c r="R143" t="s">
        <v>510</v>
      </c>
      <c r="S143" t="s">
        <v>511</v>
      </c>
    </row>
    <row r="144" spans="8:19">
      <c r="H144" t="s">
        <v>512</v>
      </c>
      <c r="I144" t="s">
        <v>511</v>
      </c>
      <c r="J144" s="42">
        <v>35990.568698661751</v>
      </c>
      <c r="K144" s="42">
        <v>12316.716245317679</v>
      </c>
      <c r="L144" s="42">
        <v>0</v>
      </c>
      <c r="M144" s="42">
        <v>48307.28494397943</v>
      </c>
      <c r="N144" s="4">
        <f t="shared" si="2"/>
        <v>96614.56988795886</v>
      </c>
      <c r="R144" t="s">
        <v>513</v>
      </c>
      <c r="S144" t="s">
        <v>514</v>
      </c>
    </row>
    <row r="145" spans="8:19">
      <c r="H145" t="s">
        <v>515</v>
      </c>
      <c r="I145" t="s">
        <v>514</v>
      </c>
      <c r="J145" s="42">
        <v>64220.29515087192</v>
      </c>
      <c r="K145" s="42">
        <v>21977.511919483841</v>
      </c>
      <c r="L145" s="42">
        <v>0</v>
      </c>
      <c r="M145" s="42">
        <v>86197.807070355761</v>
      </c>
      <c r="N145" s="4">
        <f t="shared" si="2"/>
        <v>172395.61414071152</v>
      </c>
      <c r="R145" t="s">
        <v>516</v>
      </c>
      <c r="S145" t="s">
        <v>517</v>
      </c>
    </row>
    <row r="146" spans="8:19">
      <c r="H146" t="s">
        <v>518</v>
      </c>
      <c r="I146" t="s">
        <v>517</v>
      </c>
      <c r="J146" s="42">
        <v>477639.98220418353</v>
      </c>
      <c r="K146" s="42">
        <v>163458.27090101698</v>
      </c>
      <c r="L146" s="42">
        <v>212976.66821096171</v>
      </c>
      <c r="M146" s="42">
        <v>854074.92131616222</v>
      </c>
      <c r="N146" s="4">
        <f t="shared" si="2"/>
        <v>1708149.8426323244</v>
      </c>
      <c r="R146" t="s">
        <v>519</v>
      </c>
      <c r="S146" t="s">
        <v>520</v>
      </c>
    </row>
    <row r="147" spans="8:19">
      <c r="H147" t="s">
        <v>521</v>
      </c>
      <c r="I147" t="s">
        <v>520</v>
      </c>
      <c r="J147" s="42">
        <v>35235.933196031161</v>
      </c>
      <c r="K147" s="42">
        <v>0</v>
      </c>
      <c r="L147" s="42">
        <v>0</v>
      </c>
      <c r="M147" s="42">
        <v>35235.933196031161</v>
      </c>
      <c r="N147" s="4">
        <f t="shared" si="2"/>
        <v>70471.866392062322</v>
      </c>
      <c r="R147" t="s">
        <v>522</v>
      </c>
      <c r="S147" t="s">
        <v>523</v>
      </c>
    </row>
    <row r="148" spans="8:19">
      <c r="H148" t="s">
        <v>524</v>
      </c>
      <c r="I148" t="s">
        <v>523</v>
      </c>
      <c r="J148" s="42">
        <v>53130.143780017985</v>
      </c>
      <c r="K148" s="42">
        <v>0</v>
      </c>
      <c r="L148" s="42">
        <v>0</v>
      </c>
      <c r="M148" s="42">
        <v>53130.143780017985</v>
      </c>
      <c r="N148" s="4">
        <f t="shared" si="2"/>
        <v>106260.28756003597</v>
      </c>
      <c r="R148" t="s">
        <v>525</v>
      </c>
      <c r="S148" t="s">
        <v>526</v>
      </c>
    </row>
    <row r="149" spans="8:19">
      <c r="H149" t="s">
        <v>527</v>
      </c>
      <c r="I149" t="s">
        <v>526</v>
      </c>
      <c r="J149" s="42">
        <v>154189.70057531702</v>
      </c>
      <c r="K149" s="42">
        <v>52766.901402346877</v>
      </c>
      <c r="L149" s="42">
        <v>0</v>
      </c>
      <c r="M149" s="42">
        <v>206956.6019776639</v>
      </c>
      <c r="N149" s="4">
        <f t="shared" si="2"/>
        <v>413913.2039553278</v>
      </c>
      <c r="R149" t="s">
        <v>528</v>
      </c>
      <c r="S149" t="s">
        <v>529</v>
      </c>
    </row>
    <row r="150" spans="8:19">
      <c r="H150" t="s">
        <v>530</v>
      </c>
      <c r="I150" t="s">
        <v>529</v>
      </c>
      <c r="J150" s="42">
        <v>26335.328524381435</v>
      </c>
      <c r="K150" s="42">
        <v>9012.4935612392219</v>
      </c>
      <c r="L150" s="42">
        <v>0</v>
      </c>
      <c r="M150" s="42">
        <v>35347.822085620661</v>
      </c>
      <c r="N150" s="4">
        <f t="shared" si="2"/>
        <v>70695.644171241322</v>
      </c>
      <c r="R150" t="s">
        <v>531</v>
      </c>
      <c r="S150" t="s">
        <v>532</v>
      </c>
    </row>
    <row r="151" spans="8:19">
      <c r="H151" t="s">
        <v>533</v>
      </c>
      <c r="I151" t="s">
        <v>532</v>
      </c>
      <c r="J151" s="42">
        <v>104051.23758299742</v>
      </c>
      <c r="K151" s="42">
        <v>35608.483406142092</v>
      </c>
      <c r="L151" s="42">
        <v>46395.793336623858</v>
      </c>
      <c r="M151" s="42">
        <v>186055.51432576339</v>
      </c>
      <c r="N151" s="4">
        <f t="shared" si="2"/>
        <v>372111.02865152678</v>
      </c>
      <c r="R151" t="s">
        <v>534</v>
      </c>
      <c r="S151" t="s">
        <v>535</v>
      </c>
    </row>
    <row r="152" spans="8:19">
      <c r="H152" t="s">
        <v>536</v>
      </c>
      <c r="I152" t="s">
        <v>535</v>
      </c>
      <c r="J152" s="42">
        <v>64955.653004488704</v>
      </c>
      <c r="K152" s="42">
        <v>22229.166570945355</v>
      </c>
      <c r="L152" s="42">
        <v>0</v>
      </c>
      <c r="M152" s="42">
        <v>87184.819575434056</v>
      </c>
      <c r="N152" s="4">
        <f t="shared" si="2"/>
        <v>174369.63915086811</v>
      </c>
      <c r="R152" t="s">
        <v>537</v>
      </c>
      <c r="S152" t="s">
        <v>538</v>
      </c>
    </row>
    <row r="153" spans="8:19">
      <c r="H153" t="s">
        <v>539</v>
      </c>
      <c r="I153" t="s">
        <v>538</v>
      </c>
      <c r="J153" s="42">
        <v>17090.667867482407</v>
      </c>
      <c r="K153" s="42">
        <v>0</v>
      </c>
      <c r="L153" s="42">
        <v>0</v>
      </c>
      <c r="M153" s="42">
        <v>17090.667867482407</v>
      </c>
      <c r="N153" s="4">
        <f t="shared" si="2"/>
        <v>34181.335734964814</v>
      </c>
      <c r="R153" t="s">
        <v>540</v>
      </c>
      <c r="S153" t="s">
        <v>541</v>
      </c>
    </row>
    <row r="154" spans="8:19">
      <c r="H154" t="s">
        <v>542</v>
      </c>
      <c r="I154" t="s">
        <v>541</v>
      </c>
      <c r="J154" s="42">
        <v>31835.152440676178</v>
      </c>
      <c r="K154" s="42">
        <v>0</v>
      </c>
      <c r="L154" s="42">
        <v>0</v>
      </c>
      <c r="M154" s="42">
        <v>31835.152440676178</v>
      </c>
      <c r="N154" s="4">
        <f t="shared" si="2"/>
        <v>63670.304881352356</v>
      </c>
      <c r="R154" t="s">
        <v>543</v>
      </c>
      <c r="S154" t="s">
        <v>544</v>
      </c>
    </row>
    <row r="155" spans="8:19">
      <c r="H155" t="s">
        <v>545</v>
      </c>
      <c r="I155" t="s">
        <v>544</v>
      </c>
      <c r="J155" s="42">
        <v>28392.938806616887</v>
      </c>
      <c r="K155" s="42">
        <v>9716.6503141355552</v>
      </c>
      <c r="L155" s="42">
        <v>0</v>
      </c>
      <c r="M155" s="42">
        <v>38109.58912075244</v>
      </c>
      <c r="N155" s="4">
        <f t="shared" si="2"/>
        <v>76219.17824150488</v>
      </c>
      <c r="R155" t="s">
        <v>546</v>
      </c>
      <c r="S155" t="s">
        <v>547</v>
      </c>
    </row>
    <row r="156" spans="8:19">
      <c r="H156" t="s">
        <v>548</v>
      </c>
      <c r="I156" t="s">
        <v>547</v>
      </c>
      <c r="J156" s="42">
        <v>117298.03603047537</v>
      </c>
      <c r="K156" s="42">
        <v>40141.81154003644</v>
      </c>
      <c r="L156" s="42">
        <v>0</v>
      </c>
      <c r="M156" s="42">
        <v>157439.8475705118</v>
      </c>
      <c r="N156" s="4">
        <f t="shared" si="2"/>
        <v>314879.69514102361</v>
      </c>
      <c r="R156" t="s">
        <v>549</v>
      </c>
      <c r="S156" t="s">
        <v>550</v>
      </c>
    </row>
    <row r="157" spans="8:19">
      <c r="H157" t="s">
        <v>551</v>
      </c>
      <c r="I157" t="s">
        <v>550</v>
      </c>
      <c r="J157" s="42">
        <v>200680.24935009968</v>
      </c>
      <c r="K157" s="42">
        <v>68676.927780157101</v>
      </c>
      <c r="L157" s="42">
        <v>0</v>
      </c>
      <c r="M157" s="42">
        <v>269357.17713025678</v>
      </c>
      <c r="N157" s="4">
        <f t="shared" si="2"/>
        <v>538714.35426051356</v>
      </c>
      <c r="R157" t="s">
        <v>552</v>
      </c>
      <c r="S157" t="s">
        <v>553</v>
      </c>
    </row>
    <row r="158" spans="8:19">
      <c r="H158" t="s">
        <v>554</v>
      </c>
      <c r="I158" t="s">
        <v>553</v>
      </c>
      <c r="J158" s="42">
        <v>135606.68411240345</v>
      </c>
      <c r="K158" s="42">
        <v>46407.409206707183</v>
      </c>
      <c r="L158" s="42">
        <v>60466.168757727333</v>
      </c>
      <c r="M158" s="42">
        <v>242480.26207683797</v>
      </c>
      <c r="N158" s="4">
        <f t="shared" si="2"/>
        <v>484960.52415367594</v>
      </c>
      <c r="R158" t="s">
        <v>555</v>
      </c>
      <c r="S158" t="s">
        <v>556</v>
      </c>
    </row>
    <row r="159" spans="8:19">
      <c r="H159" t="s">
        <v>557</v>
      </c>
      <c r="I159" t="s">
        <v>556</v>
      </c>
      <c r="J159" s="42">
        <v>72681.895369641585</v>
      </c>
      <c r="K159" s="42">
        <v>24873.246347814198</v>
      </c>
      <c r="L159" s="42">
        <v>0</v>
      </c>
      <c r="M159" s="42">
        <v>97555.141717455786</v>
      </c>
      <c r="N159" s="4">
        <f t="shared" si="2"/>
        <v>195110.28343491157</v>
      </c>
      <c r="R159" t="s">
        <v>558</v>
      </c>
      <c r="S159" t="s">
        <v>559</v>
      </c>
    </row>
    <row r="160" spans="8:19">
      <c r="H160" t="s">
        <v>560</v>
      </c>
      <c r="I160" t="s">
        <v>559</v>
      </c>
      <c r="J160" s="42">
        <v>14288.094110802575</v>
      </c>
      <c r="K160" s="42">
        <v>4889.681025120718</v>
      </c>
      <c r="L160" s="42">
        <v>0</v>
      </c>
      <c r="M160" s="42">
        <v>19177.775135923293</v>
      </c>
      <c r="N160" s="4">
        <f t="shared" si="2"/>
        <v>38355.550271846587</v>
      </c>
      <c r="R160" t="s">
        <v>561</v>
      </c>
      <c r="S160" t="s">
        <v>562</v>
      </c>
    </row>
    <row r="161" spans="8:19">
      <c r="H161" t="s">
        <v>563</v>
      </c>
      <c r="I161" t="s">
        <v>562</v>
      </c>
      <c r="J161" s="42">
        <v>55530.390406916806</v>
      </c>
      <c r="K161" s="42">
        <v>0</v>
      </c>
      <c r="L161" s="42">
        <v>0</v>
      </c>
      <c r="M161" s="42">
        <v>55530.390406916806</v>
      </c>
      <c r="N161" s="4">
        <f t="shared" si="2"/>
        <v>111060.78081383361</v>
      </c>
      <c r="R161" t="s">
        <v>564</v>
      </c>
      <c r="S161" t="s">
        <v>565</v>
      </c>
    </row>
    <row r="162" spans="8:19">
      <c r="H162" t="s">
        <v>566</v>
      </c>
      <c r="I162" t="s">
        <v>565</v>
      </c>
      <c r="J162" s="42">
        <v>59177.552529424065</v>
      </c>
      <c r="K162" s="42">
        <v>20251.781201345668</v>
      </c>
      <c r="L162" s="42">
        <v>0</v>
      </c>
      <c r="M162" s="42">
        <v>79429.333730769737</v>
      </c>
      <c r="N162" s="4">
        <f t="shared" si="2"/>
        <v>158858.66746153947</v>
      </c>
      <c r="R162" t="s">
        <v>567</v>
      </c>
      <c r="S162" t="s">
        <v>568</v>
      </c>
    </row>
    <row r="163" spans="8:19">
      <c r="H163" t="s">
        <v>569</v>
      </c>
      <c r="I163" t="s">
        <v>568</v>
      </c>
      <c r="J163" s="42">
        <v>24806.549978911386</v>
      </c>
      <c r="K163" s="42">
        <v>0</v>
      </c>
      <c r="L163" s="42">
        <v>0</v>
      </c>
      <c r="M163" s="42">
        <v>24806.549978911386</v>
      </c>
      <c r="N163" s="4">
        <f t="shared" si="2"/>
        <v>49613.099957822771</v>
      </c>
      <c r="R163" t="s">
        <v>570</v>
      </c>
      <c r="S163" t="s">
        <v>571</v>
      </c>
    </row>
    <row r="164" spans="8:19">
      <c r="H164" t="s">
        <v>572</v>
      </c>
      <c r="I164" t="s">
        <v>571</v>
      </c>
      <c r="J164" s="42">
        <v>102335.52918250824</v>
      </c>
      <c r="K164" s="42">
        <v>35021.33254155131</v>
      </c>
      <c r="L164" s="42">
        <v>0</v>
      </c>
      <c r="M164" s="42">
        <v>137356.86172405956</v>
      </c>
      <c r="N164" s="4">
        <f t="shared" si="2"/>
        <v>274713.72344811913</v>
      </c>
      <c r="R164" t="s">
        <v>573</v>
      </c>
      <c r="S164" t="s">
        <v>574</v>
      </c>
    </row>
    <row r="165" spans="8:19">
      <c r="H165" t="s">
        <v>575</v>
      </c>
      <c r="I165" t="s">
        <v>574</v>
      </c>
      <c r="J165" s="42">
        <v>161407.62745562627</v>
      </c>
      <c r="K165" s="42">
        <v>55237.025117494646</v>
      </c>
      <c r="L165" s="42">
        <v>0</v>
      </c>
      <c r="M165" s="42">
        <v>216644.6525731209</v>
      </c>
      <c r="N165" s="4">
        <f t="shared" si="2"/>
        <v>433289.30514624179</v>
      </c>
      <c r="R165" t="s">
        <v>576</v>
      </c>
      <c r="S165" t="s">
        <v>577</v>
      </c>
    </row>
    <row r="166" spans="8:19">
      <c r="H166" t="s">
        <v>578</v>
      </c>
      <c r="I166" t="s">
        <v>577</v>
      </c>
      <c r="J166" s="42">
        <v>64990.073523276682</v>
      </c>
      <c r="K166" s="42">
        <v>22240.945983670892</v>
      </c>
      <c r="L166" s="42">
        <v>0</v>
      </c>
      <c r="M166" s="42">
        <v>87231.019506947574</v>
      </c>
      <c r="N166" s="4">
        <f t="shared" si="2"/>
        <v>174462.03901389515</v>
      </c>
      <c r="R166" t="s">
        <v>579</v>
      </c>
      <c r="S166" t="s">
        <v>580</v>
      </c>
    </row>
    <row r="167" spans="8:19">
      <c r="H167" t="s">
        <v>581</v>
      </c>
      <c r="I167" t="s">
        <v>580</v>
      </c>
      <c r="J167" s="42">
        <v>96007.945155266672</v>
      </c>
      <c r="K167" s="42">
        <v>32855.90254697507</v>
      </c>
      <c r="L167" s="42">
        <v>42809.339759602626</v>
      </c>
      <c r="M167" s="42">
        <v>171673.18746184435</v>
      </c>
      <c r="N167" s="4">
        <f t="shared" si="2"/>
        <v>343346.37492368871</v>
      </c>
      <c r="R167" t="s">
        <v>582</v>
      </c>
      <c r="S167" t="s">
        <v>583</v>
      </c>
    </row>
    <row r="168" spans="8:19">
      <c r="H168" t="s">
        <v>584</v>
      </c>
      <c r="I168" t="s">
        <v>583</v>
      </c>
      <c r="J168" s="42">
        <v>62440.175251564753</v>
      </c>
      <c r="K168" s="42">
        <v>0</v>
      </c>
      <c r="L168" s="42">
        <v>0</v>
      </c>
      <c r="M168" s="42">
        <v>62440.175251564753</v>
      </c>
      <c r="N168" s="4">
        <f t="shared" si="2"/>
        <v>124880.35050312951</v>
      </c>
      <c r="R168" t="s">
        <v>585</v>
      </c>
      <c r="S168" t="s">
        <v>586</v>
      </c>
    </row>
    <row r="169" spans="8:19">
      <c r="H169" t="s">
        <v>587</v>
      </c>
      <c r="I169" t="s">
        <v>586</v>
      </c>
      <c r="J169" s="42">
        <v>393242.27871568891</v>
      </c>
      <c r="K169" s="42">
        <v>134575.63294306499</v>
      </c>
      <c r="L169" s="42">
        <v>175344.26229157546</v>
      </c>
      <c r="M169" s="42">
        <v>703162.17395032931</v>
      </c>
      <c r="N169" s="4">
        <f t="shared" si="2"/>
        <v>1406324.3479006586</v>
      </c>
      <c r="R169" t="s">
        <v>588</v>
      </c>
      <c r="S169" t="s">
        <v>589</v>
      </c>
    </row>
    <row r="170" spans="8:19">
      <c r="H170" t="s">
        <v>590</v>
      </c>
      <c r="I170" t="s">
        <v>589</v>
      </c>
      <c r="J170" s="42">
        <v>39622.507712937142</v>
      </c>
      <c r="K170" s="42">
        <v>13559.640819076698</v>
      </c>
      <c r="L170" s="42">
        <v>0</v>
      </c>
      <c r="M170" s="42">
        <v>53182.148532013838</v>
      </c>
      <c r="N170" s="4">
        <f t="shared" si="2"/>
        <v>106364.29706402768</v>
      </c>
      <c r="R170" t="s">
        <v>591</v>
      </c>
      <c r="S170" t="s">
        <v>592</v>
      </c>
    </row>
    <row r="171" spans="8:19">
      <c r="H171" t="s">
        <v>593</v>
      </c>
      <c r="I171" t="s">
        <v>592</v>
      </c>
      <c r="J171" s="42">
        <v>75102.06505036469</v>
      </c>
      <c r="K171" s="42">
        <v>25701.478418070317</v>
      </c>
      <c r="L171" s="42">
        <v>33487.539121781439</v>
      </c>
      <c r="M171" s="42">
        <v>134291.08259021645</v>
      </c>
      <c r="N171" s="4">
        <f t="shared" si="2"/>
        <v>268582.1651804329</v>
      </c>
      <c r="R171" t="s">
        <v>594</v>
      </c>
      <c r="S171" t="s">
        <v>595</v>
      </c>
    </row>
    <row r="172" spans="8:19">
      <c r="H172" t="s">
        <v>596</v>
      </c>
      <c r="I172" t="s">
        <v>595</v>
      </c>
      <c r="J172" s="42">
        <v>136309.83301572906</v>
      </c>
      <c r="K172" s="42">
        <v>46648.041289878187</v>
      </c>
      <c r="L172" s="42">
        <v>60779.698437540588</v>
      </c>
      <c r="M172" s="42">
        <v>243737.57274314784</v>
      </c>
      <c r="N172" s="4">
        <f t="shared" si="2"/>
        <v>487475.14548629569</v>
      </c>
      <c r="R172" t="s">
        <v>597</v>
      </c>
      <c r="S172" t="s">
        <v>598</v>
      </c>
    </row>
    <row r="173" spans="8:19">
      <c r="H173" t="s">
        <v>599</v>
      </c>
      <c r="I173" t="s">
        <v>598</v>
      </c>
      <c r="J173" s="42">
        <v>67350.412549272369</v>
      </c>
      <c r="K173" s="42">
        <v>23048.702767659121</v>
      </c>
      <c r="L173" s="42">
        <v>0</v>
      </c>
      <c r="M173" s="42">
        <v>90399.115316931493</v>
      </c>
      <c r="N173" s="4">
        <f t="shared" si="2"/>
        <v>180798.23063386299</v>
      </c>
      <c r="R173" t="s">
        <v>600</v>
      </c>
      <c r="S173">
        <v>1010775830</v>
      </c>
    </row>
    <row r="174" spans="8:19">
      <c r="H174" t="s">
        <v>601</v>
      </c>
      <c r="I174">
        <v>1010775830</v>
      </c>
      <c r="J174" s="42">
        <v>140579.89237255979</v>
      </c>
      <c r="K174" s="42">
        <v>48109.343829693375</v>
      </c>
      <c r="L174" s="42">
        <v>62683.691086321989</v>
      </c>
      <c r="M174" s="42">
        <v>251372.92728857513</v>
      </c>
      <c r="N174" s="4">
        <f t="shared" si="2"/>
        <v>502745.85457715025</v>
      </c>
      <c r="R174" t="s">
        <v>602</v>
      </c>
      <c r="S174" t="s">
        <v>603</v>
      </c>
    </row>
    <row r="175" spans="8:19">
      <c r="H175" t="s">
        <v>604</v>
      </c>
      <c r="I175" t="s">
        <v>603</v>
      </c>
      <c r="J175" s="42">
        <v>34309.515072136492</v>
      </c>
      <c r="K175" s="42">
        <v>11741.424960413817</v>
      </c>
      <c r="L175" s="42">
        <v>0</v>
      </c>
      <c r="M175" s="42">
        <v>46050.940032550308</v>
      </c>
      <c r="N175" s="4">
        <f t="shared" si="2"/>
        <v>92101.880065100617</v>
      </c>
      <c r="R175" t="s">
        <v>605</v>
      </c>
      <c r="S175" t="s">
        <v>606</v>
      </c>
    </row>
    <row r="176" spans="8:19">
      <c r="H176" t="s">
        <v>607</v>
      </c>
      <c r="I176" t="s">
        <v>606</v>
      </c>
      <c r="J176" s="42">
        <v>154932.95211268598</v>
      </c>
      <c r="K176" s="42">
        <v>53021.257435487569</v>
      </c>
      <c r="L176" s="42">
        <v>0</v>
      </c>
      <c r="M176" s="42">
        <v>207954.20954817353</v>
      </c>
      <c r="N176" s="4">
        <f t="shared" si="2"/>
        <v>415908.41909634706</v>
      </c>
      <c r="R176" t="s">
        <v>608</v>
      </c>
      <c r="S176" t="s">
        <v>609</v>
      </c>
    </row>
    <row r="177" spans="8:19">
      <c r="H177" t="s">
        <v>610</v>
      </c>
      <c r="I177" t="s">
        <v>609</v>
      </c>
      <c r="J177" s="42">
        <v>44636.226369685304</v>
      </c>
      <c r="K177" s="42">
        <v>15275.438936801875</v>
      </c>
      <c r="L177" s="42">
        <v>0</v>
      </c>
      <c r="M177" s="42">
        <v>59911.665306487179</v>
      </c>
      <c r="N177" s="4">
        <f t="shared" si="2"/>
        <v>119823.33061297436</v>
      </c>
      <c r="R177" t="s">
        <v>611</v>
      </c>
      <c r="S177" t="s">
        <v>612</v>
      </c>
    </row>
    <row r="178" spans="8:19">
      <c r="H178" t="s">
        <v>613</v>
      </c>
      <c r="I178" t="s">
        <v>612</v>
      </c>
      <c r="J178" s="42">
        <v>99968.740133171435</v>
      </c>
      <c r="K178" s="42">
        <v>0</v>
      </c>
      <c r="L178" s="42">
        <v>0</v>
      </c>
      <c r="M178" s="42">
        <v>99968.740133171435</v>
      </c>
      <c r="N178" s="4">
        <f t="shared" si="2"/>
        <v>199937.48026634287</v>
      </c>
      <c r="R178" t="s">
        <v>614</v>
      </c>
      <c r="S178">
        <v>1010781867</v>
      </c>
    </row>
    <row r="179" spans="8:19">
      <c r="H179" t="s">
        <v>615</v>
      </c>
      <c r="I179">
        <v>1010781867</v>
      </c>
      <c r="J179" s="42">
        <v>87138.153549276118</v>
      </c>
      <c r="K179" s="42">
        <v>29820.476591892886</v>
      </c>
      <c r="L179" s="42">
        <v>38854.355389885684</v>
      </c>
      <c r="M179" s="42">
        <v>155812.9855310547</v>
      </c>
      <c r="N179" s="4">
        <f t="shared" si="2"/>
        <v>311625.9710621094</v>
      </c>
      <c r="R179" t="s">
        <v>616</v>
      </c>
      <c r="S179" t="s">
        <v>617</v>
      </c>
    </row>
    <row r="180" spans="8:19">
      <c r="H180" t="s">
        <v>618</v>
      </c>
      <c r="I180" t="s">
        <v>617</v>
      </c>
      <c r="J180" s="42">
        <v>41389.356233866318</v>
      </c>
      <c r="K180" s="42">
        <v>14164.29288953851</v>
      </c>
      <c r="L180" s="42">
        <v>0</v>
      </c>
      <c r="M180" s="42">
        <v>55553.64912340483</v>
      </c>
      <c r="N180" s="4">
        <f t="shared" si="2"/>
        <v>111107.29824680966</v>
      </c>
      <c r="R180" t="s">
        <v>619</v>
      </c>
      <c r="S180" t="s">
        <v>620</v>
      </c>
    </row>
    <row r="181" spans="8:19">
      <c r="H181" t="s">
        <v>621</v>
      </c>
      <c r="I181" t="s">
        <v>620</v>
      </c>
      <c r="J181" s="42">
        <v>27746.467936424637</v>
      </c>
      <c r="K181" s="42">
        <v>9495.4146249835358</v>
      </c>
      <c r="L181" s="42">
        <v>0</v>
      </c>
      <c r="M181" s="42">
        <v>37241.882561408172</v>
      </c>
      <c r="N181" s="4">
        <f t="shared" si="2"/>
        <v>74483.765122816345</v>
      </c>
      <c r="R181" t="s">
        <v>622</v>
      </c>
      <c r="S181" t="s">
        <v>623</v>
      </c>
    </row>
    <row r="182" spans="8:19">
      <c r="H182" t="s">
        <v>624</v>
      </c>
      <c r="I182" t="s">
        <v>623</v>
      </c>
      <c r="J182" s="42">
        <v>46308.506031071738</v>
      </c>
      <c r="K182" s="42">
        <v>15847.727589547681</v>
      </c>
      <c r="L182" s="42">
        <v>0</v>
      </c>
      <c r="M182" s="42">
        <v>62156.233620619416</v>
      </c>
      <c r="N182" s="4">
        <f t="shared" si="2"/>
        <v>124312.46724123883</v>
      </c>
      <c r="R182" t="s">
        <v>625</v>
      </c>
      <c r="S182" t="s">
        <v>626</v>
      </c>
    </row>
    <row r="183" spans="8:19">
      <c r="H183" t="s">
        <v>627</v>
      </c>
      <c r="I183" t="s">
        <v>626</v>
      </c>
      <c r="J183" s="42">
        <v>89467.658290762149</v>
      </c>
      <c r="K183" s="42">
        <v>30617.68124662435</v>
      </c>
      <c r="L183" s="42">
        <v>39893.066923484315</v>
      </c>
      <c r="M183" s="42">
        <v>159978.40646087081</v>
      </c>
      <c r="N183" s="4">
        <f t="shared" si="2"/>
        <v>319956.81292174163</v>
      </c>
      <c r="R183" t="s">
        <v>628</v>
      </c>
      <c r="S183" t="s">
        <v>629</v>
      </c>
    </row>
    <row r="184" spans="8:19">
      <c r="H184" t="s">
        <v>630</v>
      </c>
      <c r="I184" t="s">
        <v>629</v>
      </c>
      <c r="J184" s="42">
        <v>155956.86880098193</v>
      </c>
      <c r="K184" s="42">
        <v>53371.662882374978</v>
      </c>
      <c r="L184" s="42">
        <v>0</v>
      </c>
      <c r="M184" s="42">
        <v>209328.53168335691</v>
      </c>
      <c r="N184" s="4">
        <f t="shared" si="2"/>
        <v>418657.06336671382</v>
      </c>
      <c r="R184" t="s">
        <v>631</v>
      </c>
      <c r="S184" t="s">
        <v>632</v>
      </c>
    </row>
    <row r="185" spans="8:19">
      <c r="H185" t="s">
        <v>633</v>
      </c>
      <c r="I185" t="s">
        <v>632</v>
      </c>
      <c r="J185" s="42">
        <v>48003.429347128906</v>
      </c>
      <c r="K185" s="42">
        <v>16427.765368784701</v>
      </c>
      <c r="L185" s="42">
        <v>0</v>
      </c>
      <c r="M185" s="42">
        <v>64431.194715913603</v>
      </c>
      <c r="N185" s="4">
        <f t="shared" si="2"/>
        <v>128862.38943182721</v>
      </c>
      <c r="R185" t="s">
        <v>634</v>
      </c>
      <c r="S185" t="s">
        <v>635</v>
      </c>
    </row>
    <row r="186" spans="8:19">
      <c r="H186" t="s">
        <v>636</v>
      </c>
      <c r="I186" t="s">
        <v>635</v>
      </c>
      <c r="J186" s="42">
        <v>333568.88714356825</v>
      </c>
      <c r="K186" s="42">
        <v>114154.16537628911</v>
      </c>
      <c r="L186" s="42">
        <v>148736.27177279722</v>
      </c>
      <c r="M186" s="42">
        <v>596459.32429265464</v>
      </c>
      <c r="N186" s="4">
        <f t="shared" si="2"/>
        <v>1192918.6485853093</v>
      </c>
      <c r="R186" t="s">
        <v>637</v>
      </c>
      <c r="S186" t="s">
        <v>638</v>
      </c>
    </row>
    <row r="187" spans="8:19">
      <c r="H187" t="s">
        <v>639</v>
      </c>
      <c r="I187" t="s">
        <v>638</v>
      </c>
      <c r="J187" s="42">
        <v>53304.310049641557</v>
      </c>
      <c r="K187" s="42">
        <v>18241.836271908727</v>
      </c>
      <c r="L187" s="42">
        <v>0</v>
      </c>
      <c r="M187" s="42">
        <v>71546.146321550288</v>
      </c>
      <c r="N187" s="4">
        <f t="shared" si="2"/>
        <v>143092.29264310058</v>
      </c>
      <c r="R187" t="s">
        <v>640</v>
      </c>
      <c r="S187" t="s">
        <v>641</v>
      </c>
    </row>
    <row r="188" spans="8:19">
      <c r="H188" t="s">
        <v>642</v>
      </c>
      <c r="I188" t="s">
        <v>641</v>
      </c>
      <c r="J188" s="42">
        <v>92283.331472233956</v>
      </c>
      <c r="K188" s="42">
        <v>31581.262786724561</v>
      </c>
      <c r="L188" s="42">
        <v>0</v>
      </c>
      <c r="M188" s="42">
        <v>123864.59425895852</v>
      </c>
      <c r="N188" s="4">
        <f t="shared" si="2"/>
        <v>247729.18851791703</v>
      </c>
      <c r="R188" t="s">
        <v>643</v>
      </c>
      <c r="S188" t="s">
        <v>644</v>
      </c>
    </row>
    <row r="189" spans="8:19">
      <c r="H189" t="s">
        <v>645</v>
      </c>
      <c r="I189" t="s">
        <v>644</v>
      </c>
      <c r="J189" s="42">
        <v>30700.999995212649</v>
      </c>
      <c r="K189" s="42">
        <v>0</v>
      </c>
      <c r="L189" s="42">
        <v>0</v>
      </c>
      <c r="M189" s="42">
        <v>30700.999995212649</v>
      </c>
      <c r="N189" s="4">
        <f t="shared" si="2"/>
        <v>61401.999990425298</v>
      </c>
      <c r="R189" t="s">
        <v>646</v>
      </c>
      <c r="S189" t="s">
        <v>647</v>
      </c>
    </row>
    <row r="190" spans="8:19">
      <c r="H190" t="s">
        <v>648</v>
      </c>
      <c r="I190" t="s">
        <v>647</v>
      </c>
      <c r="J190" s="42">
        <v>56138.02078612573</v>
      </c>
      <c r="K190" s="42">
        <v>19211.590636025885</v>
      </c>
      <c r="L190" s="42">
        <v>0</v>
      </c>
      <c r="M190" s="42">
        <v>75349.611422151618</v>
      </c>
      <c r="N190" s="4">
        <f t="shared" si="2"/>
        <v>150699.22284430324</v>
      </c>
      <c r="R190" t="s">
        <v>649</v>
      </c>
      <c r="S190" t="s">
        <v>650</v>
      </c>
    </row>
    <row r="191" spans="8:19">
      <c r="H191" t="s">
        <v>651</v>
      </c>
      <c r="I191" t="s">
        <v>650</v>
      </c>
      <c r="J191" s="42">
        <v>131094.62644716492</v>
      </c>
      <c r="K191" s="42">
        <v>44863.289845589112</v>
      </c>
      <c r="L191" s="42">
        <v>0</v>
      </c>
      <c r="M191" s="42">
        <v>175957.91629275403</v>
      </c>
      <c r="N191" s="4">
        <f t="shared" si="2"/>
        <v>351915.83258550806</v>
      </c>
      <c r="R191" t="s">
        <v>652</v>
      </c>
      <c r="S191" t="s">
        <v>653</v>
      </c>
    </row>
    <row r="192" spans="8:19">
      <c r="H192" t="s">
        <v>654</v>
      </c>
      <c r="I192" t="s">
        <v>653</v>
      </c>
      <c r="J192" s="42">
        <v>39022.251921346309</v>
      </c>
      <c r="K192" s="42">
        <v>13354.220884717404</v>
      </c>
      <c r="L192" s="42">
        <v>0</v>
      </c>
      <c r="M192" s="42">
        <v>52376.472806063714</v>
      </c>
      <c r="N192" s="4">
        <f t="shared" si="2"/>
        <v>104752.94561212743</v>
      </c>
      <c r="R192" t="s">
        <v>655</v>
      </c>
      <c r="S192" t="s">
        <v>656</v>
      </c>
    </row>
    <row r="193" spans="8:19">
      <c r="H193" t="s">
        <v>657</v>
      </c>
      <c r="I193" t="s">
        <v>656</v>
      </c>
      <c r="J193" s="42">
        <v>42645.941830004136</v>
      </c>
      <c r="K193" s="42">
        <v>14594.322444091184</v>
      </c>
      <c r="L193" s="42">
        <v>19015.557620949119</v>
      </c>
      <c r="M193" s="42">
        <v>76255.821895044442</v>
      </c>
      <c r="N193" s="4">
        <f t="shared" si="2"/>
        <v>152511.64379008888</v>
      </c>
      <c r="R193" t="s">
        <v>658</v>
      </c>
      <c r="S193" t="s">
        <v>659</v>
      </c>
    </row>
    <row r="194" spans="8:19">
      <c r="H194" t="s">
        <v>660</v>
      </c>
      <c r="I194" t="s">
        <v>659</v>
      </c>
      <c r="J194" s="42">
        <v>93042.638000643332</v>
      </c>
      <c r="K194" s="42">
        <v>0</v>
      </c>
      <c r="L194" s="42">
        <v>0</v>
      </c>
      <c r="M194" s="42">
        <v>93042.638000643332</v>
      </c>
      <c r="N194" s="4">
        <f t="shared" si="2"/>
        <v>186085.27600128666</v>
      </c>
      <c r="R194" t="s">
        <v>661</v>
      </c>
      <c r="S194" t="s">
        <v>662</v>
      </c>
    </row>
    <row r="195" spans="8:19">
      <c r="H195" t="s">
        <v>663</v>
      </c>
      <c r="I195" t="s">
        <v>662</v>
      </c>
      <c r="J195" s="42">
        <v>56154.92222533458</v>
      </c>
      <c r="K195" s="42">
        <v>19217.374657740456</v>
      </c>
      <c r="L195" s="42">
        <v>0</v>
      </c>
      <c r="M195" s="42">
        <v>75372.296883075032</v>
      </c>
      <c r="N195" s="4">
        <f t="shared" ref="N195:N258" si="3">M195*2</f>
        <v>150744.59376615006</v>
      </c>
      <c r="R195" t="s">
        <v>664</v>
      </c>
      <c r="S195" t="s">
        <v>665</v>
      </c>
    </row>
    <row r="196" spans="8:19">
      <c r="H196" t="s">
        <v>666</v>
      </c>
      <c r="I196" t="s">
        <v>665</v>
      </c>
      <c r="J196" s="42">
        <v>95161.610750442298</v>
      </c>
      <c r="K196" s="42">
        <v>32566.269426694344</v>
      </c>
      <c r="L196" s="42">
        <v>42431.964563958412</v>
      </c>
      <c r="M196" s="42">
        <v>170159.84474109506</v>
      </c>
      <c r="N196" s="4">
        <f t="shared" si="3"/>
        <v>340319.68948219012</v>
      </c>
      <c r="R196" t="s">
        <v>667</v>
      </c>
      <c r="S196">
        <v>1010784540</v>
      </c>
    </row>
    <row r="197" spans="8:19">
      <c r="H197" t="s">
        <v>668</v>
      </c>
      <c r="I197">
        <v>1010784540</v>
      </c>
      <c r="J197" s="42">
        <v>96543.925793032453</v>
      </c>
      <c r="K197" s="42">
        <v>33039.326195643094</v>
      </c>
      <c r="L197" s="42">
        <v>0</v>
      </c>
      <c r="M197" s="42">
        <v>129583.25198867555</v>
      </c>
      <c r="N197" s="4">
        <f t="shared" si="3"/>
        <v>259166.50397735109</v>
      </c>
      <c r="R197" t="s">
        <v>669</v>
      </c>
      <c r="S197" t="s">
        <v>670</v>
      </c>
    </row>
    <row r="198" spans="8:19">
      <c r="H198" t="s">
        <v>671</v>
      </c>
      <c r="I198" t="s">
        <v>670</v>
      </c>
      <c r="J198" s="42">
        <v>66012.039751987133</v>
      </c>
      <c r="K198" s="42">
        <v>22590.683942987776</v>
      </c>
      <c r="L198" s="42">
        <v>0</v>
      </c>
      <c r="M198" s="42">
        <v>88602.723694974906</v>
      </c>
      <c r="N198" s="4">
        <f t="shared" si="3"/>
        <v>177205.44738994981</v>
      </c>
      <c r="R198" t="s">
        <v>672</v>
      </c>
      <c r="S198" t="s">
        <v>673</v>
      </c>
    </row>
    <row r="199" spans="8:19">
      <c r="H199" t="s">
        <v>674</v>
      </c>
      <c r="I199" t="s">
        <v>673</v>
      </c>
      <c r="J199" s="42">
        <v>132290.58902193923</v>
      </c>
      <c r="K199" s="42">
        <v>45272.572949639143</v>
      </c>
      <c r="L199" s="42">
        <v>58987.542783874313</v>
      </c>
      <c r="M199" s="42">
        <v>236550.70475545269</v>
      </c>
      <c r="N199" s="4">
        <f t="shared" si="3"/>
        <v>473101.40951090539</v>
      </c>
      <c r="R199" t="s">
        <v>675</v>
      </c>
      <c r="S199" t="s">
        <v>676</v>
      </c>
    </row>
    <row r="200" spans="8:19">
      <c r="H200" t="s">
        <v>677</v>
      </c>
      <c r="I200" t="s">
        <v>676</v>
      </c>
      <c r="J200" s="42">
        <v>17908.47675695028</v>
      </c>
      <c r="K200" s="42">
        <v>6128.650770928919</v>
      </c>
      <c r="L200" s="42">
        <v>0</v>
      </c>
      <c r="M200" s="42">
        <v>24037.127527879198</v>
      </c>
      <c r="N200" s="4">
        <f t="shared" si="3"/>
        <v>48074.255055758396</v>
      </c>
      <c r="R200" t="s">
        <v>678</v>
      </c>
      <c r="S200" t="s">
        <v>679</v>
      </c>
    </row>
    <row r="201" spans="8:19">
      <c r="H201" t="s">
        <v>680</v>
      </c>
      <c r="I201" t="s">
        <v>679</v>
      </c>
      <c r="J201" s="42">
        <v>26679.145733232381</v>
      </c>
      <c r="K201" s="42">
        <v>0</v>
      </c>
      <c r="L201" s="42">
        <v>0</v>
      </c>
      <c r="M201" s="42">
        <v>26679.145733232381</v>
      </c>
      <c r="N201" s="4">
        <f t="shared" si="3"/>
        <v>53358.291466464761</v>
      </c>
      <c r="R201" t="s">
        <v>681</v>
      </c>
      <c r="S201" t="s">
        <v>682</v>
      </c>
    </row>
    <row r="202" spans="8:19">
      <c r="H202" t="s">
        <v>683</v>
      </c>
      <c r="I202" t="s">
        <v>682</v>
      </c>
      <c r="J202" s="42">
        <v>81134.201683514169</v>
      </c>
      <c r="K202" s="42">
        <v>27765.800209858247</v>
      </c>
      <c r="L202" s="42">
        <v>0</v>
      </c>
      <c r="M202" s="42">
        <v>108900.00189337242</v>
      </c>
      <c r="N202" s="4">
        <f t="shared" si="3"/>
        <v>217800.00378674484</v>
      </c>
      <c r="R202" t="s">
        <v>684</v>
      </c>
      <c r="S202" t="s">
        <v>685</v>
      </c>
    </row>
    <row r="203" spans="8:19">
      <c r="H203" t="s">
        <v>686</v>
      </c>
      <c r="I203" t="s">
        <v>685</v>
      </c>
      <c r="J203" s="42">
        <v>70339.495414381177</v>
      </c>
      <c r="K203" s="42">
        <v>24071.628684488416</v>
      </c>
      <c r="L203" s="42">
        <v>0</v>
      </c>
      <c r="M203" s="42">
        <v>94411.124098869594</v>
      </c>
      <c r="N203" s="4">
        <f t="shared" si="3"/>
        <v>188822.24819773919</v>
      </c>
      <c r="R203" t="s">
        <v>687</v>
      </c>
      <c r="S203" t="s">
        <v>688</v>
      </c>
    </row>
    <row r="204" spans="8:19">
      <c r="H204" t="s">
        <v>689</v>
      </c>
      <c r="I204" t="s">
        <v>688</v>
      </c>
      <c r="J204" s="42">
        <v>102057.99023600316</v>
      </c>
      <c r="K204" s="42">
        <v>34926.352979551382</v>
      </c>
      <c r="L204" s="42">
        <v>0</v>
      </c>
      <c r="M204" s="42">
        <v>136984.34321555455</v>
      </c>
      <c r="N204" s="4">
        <f t="shared" si="3"/>
        <v>273968.68643110909</v>
      </c>
      <c r="R204" t="s">
        <v>690</v>
      </c>
      <c r="S204" t="s">
        <v>691</v>
      </c>
    </row>
    <row r="205" spans="8:19">
      <c r="H205" t="s">
        <v>692</v>
      </c>
      <c r="I205" t="s">
        <v>691</v>
      </c>
      <c r="J205" s="42">
        <v>73537.971363682358</v>
      </c>
      <c r="K205" s="42">
        <v>25166.213241205365</v>
      </c>
      <c r="L205" s="42">
        <v>32790.119570297989</v>
      </c>
      <c r="M205" s="42">
        <v>131494.30417518571</v>
      </c>
      <c r="N205" s="4">
        <f t="shared" si="3"/>
        <v>262988.60835037142</v>
      </c>
      <c r="R205" t="s">
        <v>693</v>
      </c>
      <c r="S205" t="s">
        <v>694</v>
      </c>
    </row>
    <row r="206" spans="8:19">
      <c r="H206" t="s">
        <v>695</v>
      </c>
      <c r="I206" t="s">
        <v>694</v>
      </c>
      <c r="J206" s="42">
        <v>61344.701187984079</v>
      </c>
      <c r="K206" s="42">
        <v>20993.42424990069</v>
      </c>
      <c r="L206" s="42">
        <v>0</v>
      </c>
      <c r="M206" s="42">
        <v>82338.125437884766</v>
      </c>
      <c r="N206" s="4">
        <f t="shared" si="3"/>
        <v>164676.25087576953</v>
      </c>
      <c r="R206" t="s">
        <v>696</v>
      </c>
      <c r="S206" t="s">
        <v>697</v>
      </c>
    </row>
    <row r="207" spans="8:19">
      <c r="H207" t="s">
        <v>698</v>
      </c>
      <c r="I207" t="s">
        <v>697</v>
      </c>
      <c r="J207" s="42">
        <v>46034.505596031027</v>
      </c>
      <c r="K207" s="42">
        <v>15753.958979283532</v>
      </c>
      <c r="L207" s="42">
        <v>0</v>
      </c>
      <c r="M207" s="42">
        <v>61788.46457531456</v>
      </c>
      <c r="N207" s="4">
        <f t="shared" si="3"/>
        <v>123576.92915062912</v>
      </c>
      <c r="R207" t="s">
        <v>699</v>
      </c>
      <c r="S207" t="s">
        <v>700</v>
      </c>
    </row>
    <row r="208" spans="8:19">
      <c r="H208" t="s">
        <v>701</v>
      </c>
      <c r="I208" t="s">
        <v>700</v>
      </c>
      <c r="J208" s="42">
        <v>65722.003125409319</v>
      </c>
      <c r="K208" s="42">
        <v>22491.427416640057</v>
      </c>
      <c r="L208" s="42">
        <v>0</v>
      </c>
      <c r="M208" s="42">
        <v>88213.430542049377</v>
      </c>
      <c r="N208" s="4">
        <f t="shared" si="3"/>
        <v>176426.86108409875</v>
      </c>
      <c r="R208" t="s">
        <v>702</v>
      </c>
      <c r="S208" t="s">
        <v>703</v>
      </c>
    </row>
    <row r="209" spans="8:19">
      <c r="H209" t="s">
        <v>704</v>
      </c>
      <c r="I209" t="s">
        <v>703</v>
      </c>
      <c r="J209" s="42">
        <v>48650.414380975504</v>
      </c>
      <c r="K209" s="42">
        <v>16649.177015362882</v>
      </c>
      <c r="L209" s="42">
        <v>0</v>
      </c>
      <c r="M209" s="42">
        <v>65299.591396338386</v>
      </c>
      <c r="N209" s="4">
        <f t="shared" si="3"/>
        <v>130599.18279267677</v>
      </c>
      <c r="R209" t="s">
        <v>705</v>
      </c>
      <c r="S209" t="s">
        <v>706</v>
      </c>
    </row>
    <row r="210" spans="8:19">
      <c r="H210" t="s">
        <v>707</v>
      </c>
      <c r="I210" t="s">
        <v>706</v>
      </c>
      <c r="J210" s="42">
        <v>288296.98332164576</v>
      </c>
      <c r="K210" s="42">
        <v>98661.184480972865</v>
      </c>
      <c r="L210" s="42">
        <v>128549.8141922038</v>
      </c>
      <c r="M210" s="42">
        <v>515507.98199482245</v>
      </c>
      <c r="N210" s="4">
        <f t="shared" si="3"/>
        <v>1031015.9639896449</v>
      </c>
      <c r="R210" t="s">
        <v>708</v>
      </c>
      <c r="S210" t="s">
        <v>709</v>
      </c>
    </row>
    <row r="211" spans="8:19">
      <c r="H211" t="s">
        <v>710</v>
      </c>
      <c r="I211" t="s">
        <v>709</v>
      </c>
      <c r="J211" s="42">
        <v>111858.39292746942</v>
      </c>
      <c r="K211" s="42">
        <v>38280.253276356794</v>
      </c>
      <c r="L211" s="42">
        <v>0</v>
      </c>
      <c r="M211" s="42">
        <v>150138.64620382621</v>
      </c>
      <c r="N211" s="4">
        <f t="shared" si="3"/>
        <v>300277.29240765242</v>
      </c>
      <c r="R211" t="s">
        <v>711</v>
      </c>
      <c r="S211" t="s">
        <v>712</v>
      </c>
    </row>
    <row r="212" spans="8:19">
      <c r="H212" t="s">
        <v>713</v>
      </c>
      <c r="I212" t="s">
        <v>712</v>
      </c>
      <c r="J212" s="42">
        <v>44757.538364196356</v>
      </c>
      <c r="K212" s="42">
        <v>15316.954407870318</v>
      </c>
      <c r="L212" s="42">
        <v>0</v>
      </c>
      <c r="M212" s="42">
        <v>60074.492772066675</v>
      </c>
      <c r="N212" s="4">
        <f t="shared" si="3"/>
        <v>120148.98554413335</v>
      </c>
      <c r="R212" t="s">
        <v>714</v>
      </c>
      <c r="S212" t="s">
        <v>715</v>
      </c>
    </row>
    <row r="213" spans="8:19">
      <c r="H213" t="s">
        <v>716</v>
      </c>
      <c r="I213" t="s">
        <v>715</v>
      </c>
      <c r="J213" s="42">
        <v>65411.354253892561</v>
      </c>
      <c r="K213" s="42">
        <v>22385.116954184308</v>
      </c>
      <c r="L213" s="42">
        <v>29166.512040873567</v>
      </c>
      <c r="M213" s="42">
        <v>116962.98324895043</v>
      </c>
      <c r="N213" s="4">
        <f t="shared" si="3"/>
        <v>233925.96649790087</v>
      </c>
      <c r="R213" t="s">
        <v>717</v>
      </c>
      <c r="S213" t="s">
        <v>718</v>
      </c>
    </row>
    <row r="214" spans="8:19">
      <c r="H214" t="s">
        <v>719</v>
      </c>
      <c r="I214" t="s">
        <v>718</v>
      </c>
      <c r="J214" s="42">
        <v>58039.383135890639</v>
      </c>
      <c r="K214" s="42">
        <v>0</v>
      </c>
      <c r="L214" s="42">
        <v>0</v>
      </c>
      <c r="M214" s="42">
        <v>58039.383135890639</v>
      </c>
      <c r="N214" s="4">
        <f t="shared" si="3"/>
        <v>116078.76627178128</v>
      </c>
      <c r="R214" t="s">
        <v>720</v>
      </c>
      <c r="S214" t="s">
        <v>721</v>
      </c>
    </row>
    <row r="215" spans="8:19">
      <c r="H215" t="s">
        <v>722</v>
      </c>
      <c r="I215" t="s">
        <v>721</v>
      </c>
      <c r="J215" s="42">
        <v>32544.376824369614</v>
      </c>
      <c r="K215" s="42">
        <v>11137.358180765787</v>
      </c>
      <c r="L215" s="42">
        <v>14511.333228576546</v>
      </c>
      <c r="M215" s="42">
        <v>58193.068233711951</v>
      </c>
      <c r="N215" s="4">
        <f t="shared" si="3"/>
        <v>116386.1364674239</v>
      </c>
      <c r="R215" t="s">
        <v>723</v>
      </c>
      <c r="S215" t="s">
        <v>724</v>
      </c>
    </row>
    <row r="216" spans="8:19">
      <c r="H216" t="s">
        <v>725</v>
      </c>
      <c r="I216" t="s">
        <v>724</v>
      </c>
      <c r="J216" s="42">
        <v>90545.878318849762</v>
      </c>
      <c r="K216" s="42">
        <v>0</v>
      </c>
      <c r="L216" s="42">
        <v>0</v>
      </c>
      <c r="M216" s="42">
        <v>90545.878318849762</v>
      </c>
      <c r="N216" s="4">
        <f t="shared" si="3"/>
        <v>181091.75663769952</v>
      </c>
      <c r="R216" t="s">
        <v>726</v>
      </c>
      <c r="S216" t="s">
        <v>727</v>
      </c>
    </row>
    <row r="217" spans="8:19">
      <c r="H217" t="s">
        <v>728</v>
      </c>
      <c r="I217" t="s">
        <v>727</v>
      </c>
      <c r="J217" s="42">
        <v>74271.328186046972</v>
      </c>
      <c r="K217" s="42">
        <v>25417.183098427122</v>
      </c>
      <c r="L217" s="42">
        <v>0</v>
      </c>
      <c r="M217" s="42">
        <v>99688.511284474094</v>
      </c>
      <c r="N217" s="4">
        <f t="shared" si="3"/>
        <v>199377.02256894819</v>
      </c>
      <c r="R217" t="s">
        <v>729</v>
      </c>
      <c r="S217" t="s">
        <v>730</v>
      </c>
    </row>
    <row r="218" spans="8:19">
      <c r="H218" t="s">
        <v>731</v>
      </c>
      <c r="I218" t="s">
        <v>730</v>
      </c>
      <c r="J218" s="42">
        <v>129078.48181322956</v>
      </c>
      <c r="K218" s="42">
        <v>44173.323494303724</v>
      </c>
      <c r="L218" s="42">
        <v>57555.284353391929</v>
      </c>
      <c r="M218" s="42">
        <v>230807.08966092524</v>
      </c>
      <c r="N218" s="4">
        <f t="shared" si="3"/>
        <v>461614.17932185048</v>
      </c>
      <c r="R218" t="s">
        <v>732</v>
      </c>
      <c r="S218" t="s">
        <v>733</v>
      </c>
    </row>
    <row r="219" spans="8:19">
      <c r="H219" t="s">
        <v>734</v>
      </c>
      <c r="I219" t="s">
        <v>733</v>
      </c>
      <c r="J219" s="42">
        <v>68319.288714317969</v>
      </c>
      <c r="K219" s="42">
        <v>23380.272210243726</v>
      </c>
      <c r="L219" s="42">
        <v>0</v>
      </c>
      <c r="M219" s="42">
        <v>91699.560924561694</v>
      </c>
      <c r="N219" s="4">
        <f t="shared" si="3"/>
        <v>183399.12184912339</v>
      </c>
      <c r="R219" t="s">
        <v>735</v>
      </c>
      <c r="S219" t="s">
        <v>736</v>
      </c>
    </row>
    <row r="220" spans="8:19">
      <c r="H220" t="s">
        <v>737</v>
      </c>
      <c r="I220" t="s">
        <v>736</v>
      </c>
      <c r="J220" s="42">
        <v>76617.27425142916</v>
      </c>
      <c r="K220" s="42">
        <v>26220.01431390626</v>
      </c>
      <c r="L220" s="42">
        <v>34163.161388150584</v>
      </c>
      <c r="M220" s="42">
        <v>137000.44995348601</v>
      </c>
      <c r="N220" s="4">
        <f t="shared" si="3"/>
        <v>274000.89990697202</v>
      </c>
      <c r="R220" t="s">
        <v>738</v>
      </c>
      <c r="S220" t="s">
        <v>739</v>
      </c>
    </row>
    <row r="221" spans="8:19">
      <c r="H221" t="s">
        <v>740</v>
      </c>
      <c r="I221" t="s">
        <v>739</v>
      </c>
      <c r="J221" s="42">
        <v>81945.898247642777</v>
      </c>
      <c r="K221" s="42">
        <v>28043.579545366305</v>
      </c>
      <c r="L221" s="42">
        <v>0</v>
      </c>
      <c r="M221" s="42">
        <v>109989.47779300908</v>
      </c>
      <c r="N221" s="4">
        <f t="shared" si="3"/>
        <v>219978.95558601816</v>
      </c>
      <c r="R221" t="s">
        <v>741</v>
      </c>
      <c r="S221" t="s">
        <v>742</v>
      </c>
    </row>
    <row r="222" spans="8:19">
      <c r="H222" t="s">
        <v>743</v>
      </c>
      <c r="I222" t="s">
        <v>742</v>
      </c>
      <c r="J222" s="42">
        <v>28964.838152931414</v>
      </c>
      <c r="K222" s="42">
        <v>0</v>
      </c>
      <c r="L222" s="42">
        <v>0</v>
      </c>
      <c r="M222" s="42">
        <v>28964.838152931414</v>
      </c>
      <c r="N222" s="4">
        <f t="shared" si="3"/>
        <v>57929.676305862828</v>
      </c>
      <c r="R222" t="s">
        <v>744</v>
      </c>
      <c r="S222" t="s">
        <v>745</v>
      </c>
    </row>
    <row r="223" spans="8:19">
      <c r="H223" t="s">
        <v>746</v>
      </c>
      <c r="I223" t="s">
        <v>745</v>
      </c>
      <c r="J223" s="42">
        <v>40360.979186873614</v>
      </c>
      <c r="K223" s="42">
        <v>13812.361015745202</v>
      </c>
      <c r="L223" s="42">
        <v>17996.707129257204</v>
      </c>
      <c r="M223" s="42">
        <v>72170.04733187602</v>
      </c>
      <c r="N223" s="4">
        <f t="shared" si="3"/>
        <v>144340.09466375204</v>
      </c>
      <c r="R223" t="s">
        <v>747</v>
      </c>
      <c r="S223" t="s">
        <v>748</v>
      </c>
    </row>
    <row r="224" spans="8:19">
      <c r="H224" t="s">
        <v>749</v>
      </c>
      <c r="I224" t="s">
        <v>748</v>
      </c>
      <c r="J224" s="42">
        <v>29854.918308584292</v>
      </c>
      <c r="K224" s="42">
        <v>0</v>
      </c>
      <c r="L224" s="42">
        <v>0</v>
      </c>
      <c r="M224" s="42">
        <v>29854.918308584292</v>
      </c>
      <c r="N224" s="4">
        <f t="shared" si="3"/>
        <v>59709.836617168585</v>
      </c>
      <c r="R224" t="s">
        <v>750</v>
      </c>
      <c r="S224" t="s">
        <v>751</v>
      </c>
    </row>
    <row r="225" spans="8:19">
      <c r="H225" t="s">
        <v>752</v>
      </c>
      <c r="I225" t="s">
        <v>751</v>
      </c>
      <c r="J225" s="42">
        <v>360698.59292482561</v>
      </c>
      <c r="K225" s="42">
        <v>123438.51124824319</v>
      </c>
      <c r="L225" s="42">
        <v>160833.23719049929</v>
      </c>
      <c r="M225" s="42">
        <v>644970.34136356809</v>
      </c>
      <c r="N225" s="4">
        <f t="shared" si="3"/>
        <v>1289940.6827271362</v>
      </c>
      <c r="R225" t="s">
        <v>753</v>
      </c>
      <c r="S225" t="s">
        <v>754</v>
      </c>
    </row>
    <row r="226" spans="8:19">
      <c r="H226" t="s">
        <v>755</v>
      </c>
      <c r="I226" t="s">
        <v>754</v>
      </c>
      <c r="J226" s="42">
        <v>137021.06298864842</v>
      </c>
      <c r="K226" s="42">
        <v>46891.438882035109</v>
      </c>
      <c r="L226" s="42">
        <v>0</v>
      </c>
      <c r="M226" s="42">
        <v>183912.50187068354</v>
      </c>
      <c r="N226" s="4">
        <f t="shared" si="3"/>
        <v>367825.00374136708</v>
      </c>
      <c r="R226" t="s">
        <v>756</v>
      </c>
      <c r="S226" t="s">
        <v>757</v>
      </c>
    </row>
    <row r="227" spans="8:19">
      <c r="H227" t="s">
        <v>758</v>
      </c>
      <c r="I227" t="s">
        <v>757</v>
      </c>
      <c r="J227" s="42">
        <v>169850.69765628714</v>
      </c>
      <c r="K227" s="42">
        <v>58126.418190761215</v>
      </c>
      <c r="L227" s="42">
        <v>75735.359324838792</v>
      </c>
      <c r="M227" s="42">
        <v>303712.47517188714</v>
      </c>
      <c r="N227" s="4">
        <f t="shared" si="3"/>
        <v>607424.95034377428</v>
      </c>
      <c r="R227" t="s">
        <v>759</v>
      </c>
      <c r="S227" t="s">
        <v>760</v>
      </c>
    </row>
    <row r="228" spans="8:19">
      <c r="H228" t="s">
        <v>761</v>
      </c>
      <c r="I228" t="s">
        <v>760</v>
      </c>
      <c r="J228" s="42">
        <v>8177.7253691768856</v>
      </c>
      <c r="K228" s="42">
        <v>2798.5865893814753</v>
      </c>
      <c r="L228" s="42">
        <v>3646.3963812958527</v>
      </c>
      <c r="M228" s="42">
        <v>14622.708339854213</v>
      </c>
      <c r="N228" s="4">
        <f t="shared" si="3"/>
        <v>29245.416679708425</v>
      </c>
      <c r="R228" t="s">
        <v>762</v>
      </c>
      <c r="S228" t="s">
        <v>763</v>
      </c>
    </row>
    <row r="229" spans="8:19">
      <c r="H229" t="s">
        <v>764</v>
      </c>
      <c r="I229" t="s">
        <v>763</v>
      </c>
      <c r="J229" s="42">
        <v>71070.478737563331</v>
      </c>
      <c r="K229" s="42">
        <v>24321.786281248729</v>
      </c>
      <c r="L229" s="42">
        <v>31689.880105584809</v>
      </c>
      <c r="M229" s="42">
        <v>127082.14512439686</v>
      </c>
      <c r="N229" s="4">
        <f t="shared" si="3"/>
        <v>254164.29024879372</v>
      </c>
      <c r="R229" t="s">
        <v>765</v>
      </c>
      <c r="S229" t="s">
        <v>766</v>
      </c>
    </row>
    <row r="230" spans="8:19">
      <c r="H230" t="s">
        <v>767</v>
      </c>
      <c r="I230" t="s">
        <v>766</v>
      </c>
      <c r="J230" s="42">
        <v>45633.294558761103</v>
      </c>
      <c r="K230" s="42">
        <v>0</v>
      </c>
      <c r="L230" s="42">
        <v>0</v>
      </c>
      <c r="M230" s="42">
        <v>45633.294558761103</v>
      </c>
      <c r="N230" s="4">
        <f t="shared" si="3"/>
        <v>91266.589117522206</v>
      </c>
      <c r="R230" t="s">
        <v>768</v>
      </c>
      <c r="S230" t="s">
        <v>769</v>
      </c>
    </row>
    <row r="231" spans="8:19">
      <c r="H231" t="s">
        <v>770</v>
      </c>
      <c r="I231" t="s">
        <v>769</v>
      </c>
      <c r="J231" s="42">
        <v>46705.415159395379</v>
      </c>
      <c r="K231" s="42">
        <v>0</v>
      </c>
      <c r="L231" s="42">
        <v>0</v>
      </c>
      <c r="M231" s="42">
        <v>46705.415159395379</v>
      </c>
      <c r="N231" s="4">
        <f t="shared" si="3"/>
        <v>93410.830318790759</v>
      </c>
      <c r="R231" t="s">
        <v>771</v>
      </c>
      <c r="S231" t="s">
        <v>772</v>
      </c>
    </row>
    <row r="232" spans="8:19">
      <c r="H232" t="s">
        <v>773</v>
      </c>
      <c r="I232" t="s">
        <v>772</v>
      </c>
      <c r="J232" s="42">
        <v>74187.321854369191</v>
      </c>
      <c r="K232" s="42">
        <v>25388.434395989312</v>
      </c>
      <c r="L232" s="42">
        <v>0</v>
      </c>
      <c r="M232" s="42">
        <v>99575.756250358507</v>
      </c>
      <c r="N232" s="4">
        <f t="shared" si="3"/>
        <v>199151.51250071701</v>
      </c>
      <c r="R232" t="s">
        <v>774</v>
      </c>
      <c r="S232" t="s">
        <v>775</v>
      </c>
    </row>
    <row r="233" spans="8:19">
      <c r="H233" t="s">
        <v>776</v>
      </c>
      <c r="I233" t="s">
        <v>775</v>
      </c>
      <c r="J233" s="42">
        <v>119480.24860619829</v>
      </c>
      <c r="K233" s="42">
        <v>40888.609772295065</v>
      </c>
      <c r="L233" s="42">
        <v>53275.492448803292</v>
      </c>
      <c r="M233" s="42">
        <v>213644.35082729664</v>
      </c>
      <c r="N233" s="4">
        <f t="shared" si="3"/>
        <v>427288.70165459329</v>
      </c>
      <c r="R233" t="s">
        <v>777</v>
      </c>
      <c r="S233" t="s">
        <v>778</v>
      </c>
    </row>
    <row r="234" spans="8:19">
      <c r="H234" t="s">
        <v>779</v>
      </c>
      <c r="I234" t="s">
        <v>778</v>
      </c>
      <c r="J234" s="42">
        <v>62323.063212169378</v>
      </c>
      <c r="K234" s="42">
        <v>21328.239949479594</v>
      </c>
      <c r="L234" s="42">
        <v>0</v>
      </c>
      <c r="M234" s="42">
        <v>83651.303161648975</v>
      </c>
      <c r="N234" s="4">
        <f t="shared" si="3"/>
        <v>167302.60632329795</v>
      </c>
      <c r="R234" t="s">
        <v>780</v>
      </c>
      <c r="S234" t="s">
        <v>781</v>
      </c>
    </row>
    <row r="235" spans="8:19">
      <c r="H235" t="s">
        <v>782</v>
      </c>
      <c r="I235" t="s">
        <v>781</v>
      </c>
      <c r="J235" s="42">
        <v>84972.162628107122</v>
      </c>
      <c r="K235" s="42">
        <v>29079.229744994231</v>
      </c>
      <c r="L235" s="42">
        <v>0</v>
      </c>
      <c r="M235" s="42">
        <v>114051.39237310135</v>
      </c>
      <c r="N235" s="4">
        <f t="shared" si="3"/>
        <v>228102.7847462027</v>
      </c>
      <c r="R235" t="s">
        <v>783</v>
      </c>
      <c r="S235" t="s">
        <v>784</v>
      </c>
    </row>
    <row r="236" spans="8:19">
      <c r="H236" t="s">
        <v>785</v>
      </c>
      <c r="I236" t="s">
        <v>784</v>
      </c>
      <c r="J236" s="42">
        <v>115971.73519191012</v>
      </c>
      <c r="K236" s="42">
        <v>39687.923989069728</v>
      </c>
      <c r="L236" s="42">
        <v>0</v>
      </c>
      <c r="M236" s="42">
        <v>155659.65918097986</v>
      </c>
      <c r="N236" s="4">
        <f t="shared" si="3"/>
        <v>311319.31836195971</v>
      </c>
      <c r="R236" t="s">
        <v>786</v>
      </c>
      <c r="S236" t="s">
        <v>787</v>
      </c>
    </row>
    <row r="237" spans="8:19">
      <c r="H237" t="s">
        <v>788</v>
      </c>
      <c r="I237" t="s">
        <v>787</v>
      </c>
      <c r="J237" s="42">
        <v>127694.72615727039</v>
      </c>
      <c r="K237" s="42">
        <v>43699.773717694152</v>
      </c>
      <c r="L237" s="42">
        <v>0</v>
      </c>
      <c r="M237" s="42">
        <v>171394.49987496453</v>
      </c>
      <c r="N237" s="4">
        <f t="shared" si="3"/>
        <v>342788.99974992906</v>
      </c>
      <c r="R237" t="s">
        <v>789</v>
      </c>
      <c r="S237" t="s">
        <v>790</v>
      </c>
    </row>
    <row r="238" spans="8:19">
      <c r="H238" t="s">
        <v>791</v>
      </c>
      <c r="I238" t="s">
        <v>790</v>
      </c>
      <c r="J238" s="42">
        <v>44077.019658948309</v>
      </c>
      <c r="K238" s="42">
        <v>15084.066846066307</v>
      </c>
      <c r="L238" s="42">
        <v>0</v>
      </c>
      <c r="M238" s="42">
        <v>59161.086505014617</v>
      </c>
      <c r="N238" s="4">
        <f t="shared" si="3"/>
        <v>118322.17301002923</v>
      </c>
      <c r="R238" t="s">
        <v>792</v>
      </c>
      <c r="S238" t="s">
        <v>793</v>
      </c>
    </row>
    <row r="239" spans="8:19">
      <c r="H239" t="s">
        <v>794</v>
      </c>
      <c r="I239" t="s">
        <v>793</v>
      </c>
      <c r="J239" s="42">
        <v>147411.91926388742</v>
      </c>
      <c r="K239" s="42">
        <v>50447.404595151391</v>
      </c>
      <c r="L239" s="42">
        <v>65730.048968105519</v>
      </c>
      <c r="M239" s="42">
        <v>263589.37282714434</v>
      </c>
      <c r="N239" s="4">
        <f t="shared" si="3"/>
        <v>527178.74565428868</v>
      </c>
      <c r="R239" t="s">
        <v>795</v>
      </c>
      <c r="S239" t="s">
        <v>796</v>
      </c>
    </row>
    <row r="240" spans="8:19">
      <c r="H240" t="s">
        <v>797</v>
      </c>
      <c r="I240" t="s">
        <v>796</v>
      </c>
      <c r="J240" s="42">
        <v>177302.14645161247</v>
      </c>
      <c r="K240" s="42">
        <v>60676.45793025411</v>
      </c>
      <c r="L240" s="42">
        <v>0</v>
      </c>
      <c r="M240" s="42">
        <v>237978.60438186658</v>
      </c>
      <c r="N240" s="4">
        <f t="shared" si="3"/>
        <v>475957.20876373316</v>
      </c>
      <c r="R240" t="s">
        <v>798</v>
      </c>
      <c r="S240" t="s">
        <v>799</v>
      </c>
    </row>
    <row r="241" spans="8:19">
      <c r="H241" t="s">
        <v>800</v>
      </c>
      <c r="I241" t="s">
        <v>799</v>
      </c>
      <c r="J241" s="42">
        <v>82073.614601574009</v>
      </c>
      <c r="K241" s="42">
        <v>28087.286720555119</v>
      </c>
      <c r="L241" s="42">
        <v>0</v>
      </c>
      <c r="M241" s="42">
        <v>110160.90132212912</v>
      </c>
      <c r="N241" s="4">
        <f t="shared" si="3"/>
        <v>220321.80264425825</v>
      </c>
      <c r="R241" t="s">
        <v>801</v>
      </c>
      <c r="S241" t="s">
        <v>802</v>
      </c>
    </row>
    <row r="242" spans="8:19">
      <c r="H242" t="s">
        <v>803</v>
      </c>
      <c r="I242" t="s">
        <v>802</v>
      </c>
      <c r="J242" s="42">
        <v>56643.131410234833</v>
      </c>
      <c r="K242" s="42">
        <v>19384.449928184789</v>
      </c>
      <c r="L242" s="42">
        <v>0</v>
      </c>
      <c r="M242" s="42">
        <v>76027.581338419623</v>
      </c>
      <c r="N242" s="4">
        <f t="shared" si="3"/>
        <v>152055.16267683925</v>
      </c>
      <c r="R242" t="s">
        <v>804</v>
      </c>
      <c r="S242" t="s">
        <v>805</v>
      </c>
    </row>
    <row r="243" spans="8:19">
      <c r="H243" t="s">
        <v>806</v>
      </c>
      <c r="I243" t="s">
        <v>805</v>
      </c>
      <c r="J243" s="42">
        <v>212721.09803431161</v>
      </c>
      <c r="K243" s="42">
        <v>72797.554987744385</v>
      </c>
      <c r="L243" s="42">
        <v>94851.001602621356</v>
      </c>
      <c r="M243" s="42">
        <v>380369.65462467732</v>
      </c>
      <c r="N243" s="4">
        <f t="shared" si="3"/>
        <v>760739.30924935464</v>
      </c>
      <c r="R243" t="s">
        <v>807</v>
      </c>
      <c r="S243" t="s">
        <v>808</v>
      </c>
    </row>
    <row r="244" spans="8:19">
      <c r="H244" t="s">
        <v>809</v>
      </c>
      <c r="I244" t="s">
        <v>808</v>
      </c>
      <c r="J244" s="42">
        <v>50894.191254018813</v>
      </c>
      <c r="K244" s="42">
        <v>17417.043822205203</v>
      </c>
      <c r="L244" s="42">
        <v>22693.400235365509</v>
      </c>
      <c r="M244" s="42">
        <v>91004.635311589533</v>
      </c>
      <c r="N244" s="4">
        <f t="shared" si="3"/>
        <v>182009.27062317907</v>
      </c>
      <c r="R244" t="s">
        <v>810</v>
      </c>
      <c r="S244" t="s">
        <v>811</v>
      </c>
    </row>
    <row r="245" spans="8:19">
      <c r="H245" t="s">
        <v>812</v>
      </c>
      <c r="I245" t="s">
        <v>811</v>
      </c>
      <c r="J245" s="42">
        <v>191146.357616825</v>
      </c>
      <c r="K245" s="42">
        <v>65414.233039890591</v>
      </c>
      <c r="L245" s="42">
        <v>85230.960352246257</v>
      </c>
      <c r="M245" s="42">
        <v>341791.55100896186</v>
      </c>
      <c r="N245" s="4">
        <f t="shared" si="3"/>
        <v>683583.10201792372</v>
      </c>
      <c r="R245" t="s">
        <v>813</v>
      </c>
      <c r="S245" t="s">
        <v>814</v>
      </c>
    </row>
    <row r="246" spans="8:19">
      <c r="H246" t="s">
        <v>815</v>
      </c>
      <c r="I246" t="s">
        <v>814</v>
      </c>
      <c r="J246" s="42">
        <v>18544.951979583515</v>
      </c>
      <c r="K246" s="42">
        <v>6346.4657429563122</v>
      </c>
      <c r="L246" s="42">
        <v>0</v>
      </c>
      <c r="M246" s="42">
        <v>24891.417722539827</v>
      </c>
      <c r="N246" s="4">
        <f t="shared" si="3"/>
        <v>49782.835445079654</v>
      </c>
      <c r="R246" t="s">
        <v>816</v>
      </c>
      <c r="S246" t="s">
        <v>817</v>
      </c>
    </row>
    <row r="247" spans="8:19">
      <c r="H247" t="s">
        <v>818</v>
      </c>
      <c r="I247" t="s">
        <v>817</v>
      </c>
      <c r="J247" s="42">
        <v>31697.5829749734</v>
      </c>
      <c r="K247" s="42">
        <v>10847.567829059528</v>
      </c>
      <c r="L247" s="42">
        <v>14133.753169483327</v>
      </c>
      <c r="M247" s="42">
        <v>56678.903973516251</v>
      </c>
      <c r="N247" s="4">
        <f t="shared" si="3"/>
        <v>113357.8079470325</v>
      </c>
      <c r="R247" t="s">
        <v>819</v>
      </c>
      <c r="S247" t="s">
        <v>820</v>
      </c>
    </row>
    <row r="248" spans="8:19">
      <c r="H248" t="s">
        <v>821</v>
      </c>
      <c r="I248" t="s">
        <v>820</v>
      </c>
      <c r="J248" s="42">
        <v>44004.487886177114</v>
      </c>
      <c r="K248" s="42">
        <v>15059.24497477351</v>
      </c>
      <c r="L248" s="42">
        <v>0</v>
      </c>
      <c r="M248" s="42">
        <v>59063.732860950622</v>
      </c>
      <c r="N248" s="4">
        <f t="shared" si="3"/>
        <v>118127.46572190124</v>
      </c>
      <c r="R248" t="s">
        <v>822</v>
      </c>
      <c r="S248" t="s">
        <v>823</v>
      </c>
    </row>
    <row r="249" spans="8:19">
      <c r="H249" t="s">
        <v>824</v>
      </c>
      <c r="I249" t="s">
        <v>823</v>
      </c>
      <c r="J249" s="42">
        <v>42145.070256769839</v>
      </c>
      <c r="K249" s="42">
        <v>0</v>
      </c>
      <c r="L249" s="42">
        <v>0</v>
      </c>
      <c r="M249" s="42">
        <v>42145.070256769839</v>
      </c>
      <c r="N249" s="4">
        <f t="shared" si="3"/>
        <v>84290.140513539678</v>
      </c>
      <c r="R249" t="s">
        <v>825</v>
      </c>
      <c r="S249" t="s">
        <v>826</v>
      </c>
    </row>
    <row r="250" spans="8:19">
      <c r="H250" t="s">
        <v>827</v>
      </c>
      <c r="I250" t="s">
        <v>826</v>
      </c>
      <c r="J250" s="42">
        <v>157319.35673692141</v>
      </c>
      <c r="K250" s="42">
        <v>53837.934405760469</v>
      </c>
      <c r="L250" s="42">
        <v>0</v>
      </c>
      <c r="M250" s="42">
        <v>211157.29114268188</v>
      </c>
      <c r="N250" s="4">
        <f t="shared" si="3"/>
        <v>422314.58228536375</v>
      </c>
      <c r="R250" t="s">
        <v>828</v>
      </c>
      <c r="S250" t="s">
        <v>829</v>
      </c>
    </row>
    <row r="251" spans="8:19">
      <c r="H251" t="s">
        <v>830</v>
      </c>
      <c r="I251" t="s">
        <v>829</v>
      </c>
      <c r="J251" s="42">
        <v>28998.028474405473</v>
      </c>
      <c r="K251" s="42">
        <v>9923.7245008072077</v>
      </c>
      <c r="L251" s="42">
        <v>0</v>
      </c>
      <c r="M251" s="42">
        <v>38921.752975212679</v>
      </c>
      <c r="N251" s="4">
        <f t="shared" si="3"/>
        <v>77843.505950425359</v>
      </c>
      <c r="R251" t="s">
        <v>831</v>
      </c>
      <c r="S251" t="s">
        <v>832</v>
      </c>
    </row>
    <row r="252" spans="8:19">
      <c r="H252" t="s">
        <v>833</v>
      </c>
      <c r="I252" t="s">
        <v>832</v>
      </c>
      <c r="J252" s="42">
        <v>66234.743107930903</v>
      </c>
      <c r="K252" s="42">
        <v>22666.897632885415</v>
      </c>
      <c r="L252" s="42">
        <v>0</v>
      </c>
      <c r="M252" s="42">
        <v>88901.640740816321</v>
      </c>
      <c r="N252" s="4">
        <f t="shared" si="3"/>
        <v>177803.28148163264</v>
      </c>
      <c r="R252" t="s">
        <v>834</v>
      </c>
      <c r="S252" t="s">
        <v>835</v>
      </c>
    </row>
    <row r="253" spans="8:19">
      <c r="H253" t="s">
        <v>836</v>
      </c>
      <c r="I253" t="s">
        <v>835</v>
      </c>
      <c r="J253" s="42">
        <v>76269.296876598382</v>
      </c>
      <c r="K253" s="42">
        <v>26100.929266335432</v>
      </c>
      <c r="L253" s="42">
        <v>34008.000462211639</v>
      </c>
      <c r="M253" s="42">
        <v>136378.22660514544</v>
      </c>
      <c r="N253" s="4">
        <f t="shared" si="3"/>
        <v>272756.45321029087</v>
      </c>
      <c r="R253" t="s">
        <v>837</v>
      </c>
      <c r="S253" t="s">
        <v>838</v>
      </c>
    </row>
    <row r="254" spans="8:19">
      <c r="H254" t="s">
        <v>839</v>
      </c>
      <c r="I254" t="s">
        <v>838</v>
      </c>
      <c r="J254" s="42">
        <v>97666.015004176923</v>
      </c>
      <c r="K254" s="42">
        <v>33423.32830828859</v>
      </c>
      <c r="L254" s="42">
        <v>43548.662691599136</v>
      </c>
      <c r="M254" s="42">
        <v>174638.00600406466</v>
      </c>
      <c r="N254" s="4">
        <f t="shared" si="3"/>
        <v>349276.01200812933</v>
      </c>
      <c r="R254" t="s">
        <v>840</v>
      </c>
      <c r="S254" t="s">
        <v>841</v>
      </c>
    </row>
    <row r="255" spans="8:19">
      <c r="H255" t="s">
        <v>842</v>
      </c>
      <c r="I255" t="s">
        <v>841</v>
      </c>
      <c r="J255" s="42">
        <v>104249.89039768129</v>
      </c>
      <c r="K255" s="42">
        <v>35676.466503888645</v>
      </c>
      <c r="L255" s="42">
        <v>0</v>
      </c>
      <c r="M255" s="42">
        <v>139926.35690156993</v>
      </c>
      <c r="N255" s="4">
        <f t="shared" si="3"/>
        <v>279852.71380313986</v>
      </c>
      <c r="R255" t="s">
        <v>843</v>
      </c>
      <c r="S255" t="s">
        <v>844</v>
      </c>
    </row>
    <row r="256" spans="8:19">
      <c r="H256" t="s">
        <v>845</v>
      </c>
      <c r="I256" t="s">
        <v>844</v>
      </c>
      <c r="J256" s="42">
        <v>121059.33895906075</v>
      </c>
      <c r="K256" s="42">
        <v>41429.007118187772</v>
      </c>
      <c r="L256" s="42">
        <v>53979.598919548771</v>
      </c>
      <c r="M256" s="42">
        <v>216467.94499679728</v>
      </c>
      <c r="N256" s="4">
        <f t="shared" si="3"/>
        <v>432935.88999359455</v>
      </c>
      <c r="R256" t="s">
        <v>846</v>
      </c>
      <c r="S256" t="s">
        <v>847</v>
      </c>
    </row>
    <row r="257" spans="8:19">
      <c r="H257" t="s">
        <v>848</v>
      </c>
      <c r="I257" t="s">
        <v>847</v>
      </c>
      <c r="J257" s="42">
        <v>53766.814126779202</v>
      </c>
      <c r="K257" s="42">
        <v>0</v>
      </c>
      <c r="L257" s="42">
        <v>0</v>
      </c>
      <c r="M257" s="42">
        <v>53766.814126779202</v>
      </c>
      <c r="N257" s="4">
        <f t="shared" si="3"/>
        <v>107533.6282535584</v>
      </c>
      <c r="R257" t="s">
        <v>849</v>
      </c>
      <c r="S257" t="s">
        <v>850</v>
      </c>
    </row>
    <row r="258" spans="8:19">
      <c r="H258" t="s">
        <v>851</v>
      </c>
      <c r="I258" t="s">
        <v>850</v>
      </c>
      <c r="J258" s="42">
        <v>45521.913773754495</v>
      </c>
      <c r="K258" s="42">
        <v>15578.539466535314</v>
      </c>
      <c r="L258" s="42">
        <v>20297.935447908996</v>
      </c>
      <c r="M258" s="42">
        <v>81398.388688198815</v>
      </c>
      <c r="N258" s="4">
        <f t="shared" si="3"/>
        <v>162796.77737639763</v>
      </c>
      <c r="R258" t="s">
        <v>852</v>
      </c>
      <c r="S258" t="s">
        <v>853</v>
      </c>
    </row>
    <row r="259" spans="8:19">
      <c r="H259" t="s">
        <v>854</v>
      </c>
      <c r="I259" t="s">
        <v>853</v>
      </c>
      <c r="J259" s="42">
        <v>38136.55900644316</v>
      </c>
      <c r="K259" s="42">
        <v>0</v>
      </c>
      <c r="L259" s="42">
        <v>0</v>
      </c>
      <c r="M259" s="42">
        <v>38136.55900644316</v>
      </c>
      <c r="N259" s="4">
        <f t="shared" ref="N259:N281" si="4">M259*2</f>
        <v>76273.11801288632</v>
      </c>
      <c r="R259" t="s">
        <v>855</v>
      </c>
      <c r="S259" t="s">
        <v>856</v>
      </c>
    </row>
    <row r="260" spans="8:19">
      <c r="H260" t="s">
        <v>857</v>
      </c>
      <c r="I260" t="s">
        <v>856</v>
      </c>
      <c r="J260" s="42">
        <v>39279.565285893077</v>
      </c>
      <c r="K260" s="42">
        <v>13442.278834670504</v>
      </c>
      <c r="L260" s="42">
        <v>17514.511462711438</v>
      </c>
      <c r="M260" s="42">
        <v>70236.355583275028</v>
      </c>
      <c r="N260" s="4">
        <f t="shared" si="4"/>
        <v>140472.71116655006</v>
      </c>
      <c r="R260" t="s">
        <v>858</v>
      </c>
      <c r="S260" t="s">
        <v>859</v>
      </c>
    </row>
    <row r="261" spans="8:19">
      <c r="H261" t="s">
        <v>860</v>
      </c>
      <c r="I261" t="s">
        <v>859</v>
      </c>
      <c r="J261" s="42">
        <v>109099.04376023267</v>
      </c>
      <c r="K261" s="42">
        <v>37335.946977693835</v>
      </c>
      <c r="L261" s="42">
        <v>48646.578407926165</v>
      </c>
      <c r="M261" s="42">
        <v>195081.56914585267</v>
      </c>
      <c r="N261" s="4">
        <f t="shared" si="4"/>
        <v>390163.13829170534</v>
      </c>
      <c r="R261" t="s">
        <v>861</v>
      </c>
      <c r="S261" t="s">
        <v>862</v>
      </c>
    </row>
    <row r="262" spans="8:19">
      <c r="H262" t="s">
        <v>863</v>
      </c>
      <c r="I262" t="s">
        <v>862</v>
      </c>
      <c r="J262" s="42">
        <v>80003.32167283514</v>
      </c>
      <c r="K262" s="42">
        <v>0</v>
      </c>
      <c r="L262" s="42">
        <v>0</v>
      </c>
      <c r="M262" s="42">
        <v>80003.32167283514</v>
      </c>
      <c r="N262" s="4">
        <f t="shared" si="4"/>
        <v>160006.64334567028</v>
      </c>
      <c r="R262" t="s">
        <v>864</v>
      </c>
      <c r="S262" t="s">
        <v>865</v>
      </c>
    </row>
    <row r="263" spans="8:19">
      <c r="H263" t="s">
        <v>866</v>
      </c>
      <c r="I263" t="s">
        <v>865</v>
      </c>
      <c r="J263" s="42">
        <v>49726.695596869671</v>
      </c>
      <c r="K263" s="42">
        <v>17017.502685549545</v>
      </c>
      <c r="L263" s="42">
        <v>0</v>
      </c>
      <c r="M263" s="42">
        <v>66744.198282419209</v>
      </c>
      <c r="N263" s="4">
        <f t="shared" si="4"/>
        <v>133488.39656483842</v>
      </c>
      <c r="R263" t="s">
        <v>867</v>
      </c>
      <c r="S263" t="s">
        <v>868</v>
      </c>
    </row>
    <row r="264" spans="8:19">
      <c r="H264" t="s">
        <v>869</v>
      </c>
      <c r="I264" t="s">
        <v>868</v>
      </c>
      <c r="J264" s="42">
        <v>25505.203496862167</v>
      </c>
      <c r="K264" s="42">
        <v>8728.4076247902231</v>
      </c>
      <c r="L264" s="42">
        <v>0</v>
      </c>
      <c r="M264" s="42">
        <v>34233.611121652386</v>
      </c>
      <c r="N264" s="4">
        <f t="shared" si="4"/>
        <v>68467.222243304772</v>
      </c>
      <c r="R264" t="s">
        <v>870</v>
      </c>
      <c r="S264" t="s">
        <v>871</v>
      </c>
    </row>
    <row r="265" spans="8:19">
      <c r="H265" t="s">
        <v>872</v>
      </c>
      <c r="I265" t="s">
        <v>871</v>
      </c>
      <c r="J265" s="42">
        <v>83996.294685081157</v>
      </c>
      <c r="K265" s="42">
        <v>28745.267571520711</v>
      </c>
      <c r="L265" s="42">
        <v>37453.420255022378</v>
      </c>
      <c r="M265" s="42">
        <v>150194.98251162426</v>
      </c>
      <c r="N265" s="4">
        <f t="shared" si="4"/>
        <v>300389.96502324851</v>
      </c>
      <c r="R265" t="s">
        <v>873</v>
      </c>
      <c r="S265" t="s">
        <v>874</v>
      </c>
    </row>
    <row r="266" spans="8:19">
      <c r="H266" t="s">
        <v>875</v>
      </c>
      <c r="I266" t="s">
        <v>874</v>
      </c>
      <c r="J266" s="42">
        <v>50714.496050754271</v>
      </c>
      <c r="K266" s="42">
        <v>17355.548410788255</v>
      </c>
      <c r="L266" s="42">
        <v>22613.275272819104</v>
      </c>
      <c r="M266" s="42">
        <v>90683.319734361634</v>
      </c>
      <c r="N266" s="4">
        <f t="shared" si="4"/>
        <v>181366.63946872327</v>
      </c>
      <c r="R266" t="s">
        <v>876</v>
      </c>
      <c r="S266" t="s">
        <v>877</v>
      </c>
    </row>
    <row r="267" spans="8:19">
      <c r="H267" t="s">
        <v>878</v>
      </c>
      <c r="I267" t="s">
        <v>877</v>
      </c>
      <c r="J267" s="42">
        <v>138444.13311436647</v>
      </c>
      <c r="K267" s="42">
        <v>47378.44288251119</v>
      </c>
      <c r="L267" s="42">
        <v>61731.369446890472</v>
      </c>
      <c r="M267" s="42">
        <v>247553.94544376811</v>
      </c>
      <c r="N267" s="4">
        <f t="shared" si="4"/>
        <v>495107.89088753622</v>
      </c>
      <c r="R267" t="s">
        <v>879</v>
      </c>
      <c r="S267" t="s">
        <v>880</v>
      </c>
    </row>
    <row r="268" spans="8:19">
      <c r="H268" t="s">
        <v>881</v>
      </c>
      <c r="I268" t="s">
        <v>880</v>
      </c>
      <c r="J268" s="42">
        <v>88774.826570741337</v>
      </c>
      <c r="K268" s="42">
        <v>0</v>
      </c>
      <c r="L268" s="42">
        <v>0</v>
      </c>
      <c r="M268" s="42">
        <v>88774.826570741337</v>
      </c>
      <c r="N268" s="4">
        <f t="shared" si="4"/>
        <v>177549.65314148267</v>
      </c>
      <c r="R268" t="s">
        <v>882</v>
      </c>
      <c r="S268" t="s">
        <v>883</v>
      </c>
    </row>
    <row r="269" spans="8:19">
      <c r="H269" t="s">
        <v>884</v>
      </c>
      <c r="I269" t="s">
        <v>883</v>
      </c>
      <c r="J269" s="42">
        <v>83222.87448529838</v>
      </c>
      <c r="K269" s="42">
        <v>28480.587198757519</v>
      </c>
      <c r="L269" s="42">
        <v>37108.557045463058</v>
      </c>
      <c r="M269" s="42">
        <v>148812.01872951895</v>
      </c>
      <c r="N269" s="4">
        <f t="shared" si="4"/>
        <v>297624.03745903791</v>
      </c>
      <c r="R269" t="s">
        <v>885</v>
      </c>
      <c r="S269" t="s">
        <v>886</v>
      </c>
    </row>
    <row r="270" spans="8:19">
      <c r="H270" t="s">
        <v>887</v>
      </c>
      <c r="I270" t="s">
        <v>886</v>
      </c>
      <c r="J270" s="42">
        <v>54025.87299634971</v>
      </c>
      <c r="K270" s="42">
        <v>18488.770021195942</v>
      </c>
      <c r="L270" s="42">
        <v>24089.7974555078</v>
      </c>
      <c r="M270" s="42">
        <v>96604.440473053444</v>
      </c>
      <c r="N270" s="4">
        <f t="shared" si="4"/>
        <v>193208.88094610689</v>
      </c>
      <c r="R270" t="s">
        <v>888</v>
      </c>
      <c r="S270" t="s">
        <v>889</v>
      </c>
    </row>
    <row r="271" spans="8:19">
      <c r="H271" t="s">
        <v>890</v>
      </c>
      <c r="I271" t="s">
        <v>889</v>
      </c>
      <c r="J271" s="42">
        <v>86477.576527397425</v>
      </c>
      <c r="K271" s="42">
        <v>29594.413486172656</v>
      </c>
      <c r="L271" s="42">
        <v>0</v>
      </c>
      <c r="M271" s="42">
        <v>116071.99001357009</v>
      </c>
      <c r="N271" s="4">
        <f t="shared" si="4"/>
        <v>232143.98002714018</v>
      </c>
      <c r="R271" t="s">
        <v>891</v>
      </c>
      <c r="S271" t="s">
        <v>892</v>
      </c>
    </row>
    <row r="272" spans="8:19">
      <c r="H272" t="s">
        <v>893</v>
      </c>
      <c r="I272" t="s">
        <v>892</v>
      </c>
      <c r="J272" s="42">
        <v>83220.262281694013</v>
      </c>
      <c r="K272" s="42">
        <v>28479.693248710784</v>
      </c>
      <c r="L272" s="42">
        <v>37107.392280282009</v>
      </c>
      <c r="M272" s="42">
        <v>148807.3478106868</v>
      </c>
      <c r="N272" s="4">
        <f t="shared" si="4"/>
        <v>297614.6956213736</v>
      </c>
      <c r="R272" t="s">
        <v>894</v>
      </c>
      <c r="S272" t="s">
        <v>895</v>
      </c>
    </row>
    <row r="273" spans="8:19">
      <c r="H273" t="s">
        <v>896</v>
      </c>
      <c r="I273" t="s">
        <v>895</v>
      </c>
      <c r="J273" s="42">
        <v>82047.218219832837</v>
      </c>
      <c r="K273" s="42">
        <v>28078.253333321616</v>
      </c>
      <c r="L273" s="42">
        <v>0</v>
      </c>
      <c r="M273" s="42">
        <v>110125.47155315445</v>
      </c>
      <c r="N273" s="4">
        <f t="shared" si="4"/>
        <v>220250.9431063089</v>
      </c>
      <c r="R273" t="s">
        <v>897</v>
      </c>
      <c r="S273" t="s">
        <v>898</v>
      </c>
    </row>
    <row r="274" spans="8:19">
      <c r="H274" t="s">
        <v>899</v>
      </c>
      <c r="I274" t="s">
        <v>898</v>
      </c>
      <c r="J274" s="42">
        <v>50030.171766287887</v>
      </c>
      <c r="K274" s="42">
        <v>0</v>
      </c>
      <c r="L274" s="42">
        <v>0</v>
      </c>
      <c r="M274" s="42">
        <v>50030.171766287887</v>
      </c>
      <c r="N274" s="4">
        <f t="shared" si="4"/>
        <v>100060.34353257577</v>
      </c>
      <c r="R274" t="s">
        <v>900</v>
      </c>
      <c r="S274" t="s">
        <v>901</v>
      </c>
    </row>
    <row r="275" spans="8:19">
      <c r="H275" t="s">
        <v>902</v>
      </c>
      <c r="I275" t="s">
        <v>901</v>
      </c>
      <c r="J275" s="42">
        <v>106388.80240654289</v>
      </c>
      <c r="K275" s="42">
        <v>36408.446387491596</v>
      </c>
      <c r="L275" s="42">
        <v>0</v>
      </c>
      <c r="M275" s="42">
        <v>142797.24879403447</v>
      </c>
      <c r="N275" s="4">
        <f t="shared" si="4"/>
        <v>285594.49758806895</v>
      </c>
      <c r="R275" t="s">
        <v>903</v>
      </c>
      <c r="S275" t="s">
        <v>904</v>
      </c>
    </row>
    <row r="276" spans="8:19">
      <c r="H276" t="s">
        <v>905</v>
      </c>
      <c r="I276" t="s">
        <v>904</v>
      </c>
      <c r="J276" s="42">
        <v>34123.560341806791</v>
      </c>
      <c r="K276" s="42">
        <v>11677.787409500914</v>
      </c>
      <c r="L276" s="42">
        <v>0</v>
      </c>
      <c r="M276" s="42">
        <v>45801.347751307709</v>
      </c>
      <c r="N276" s="4">
        <f t="shared" si="4"/>
        <v>91602.695502615417</v>
      </c>
      <c r="R276" t="s">
        <v>906</v>
      </c>
      <c r="S276" t="s">
        <v>907</v>
      </c>
    </row>
    <row r="277" spans="8:19">
      <c r="H277" t="s">
        <v>908</v>
      </c>
      <c r="I277" t="s">
        <v>907</v>
      </c>
      <c r="J277" s="42">
        <v>11777.090581564504</v>
      </c>
      <c r="K277" s="42">
        <v>0</v>
      </c>
      <c r="L277" s="42">
        <v>0</v>
      </c>
      <c r="M277" s="42">
        <v>11777.090581564504</v>
      </c>
      <c r="N277" s="4">
        <f t="shared" si="4"/>
        <v>23554.181163129007</v>
      </c>
      <c r="R277" t="s">
        <v>909</v>
      </c>
      <c r="S277" t="s">
        <v>910</v>
      </c>
    </row>
    <row r="278" spans="8:19">
      <c r="H278" t="s">
        <v>911</v>
      </c>
      <c r="I278" t="s">
        <v>910</v>
      </c>
      <c r="J278" s="42">
        <v>60872.483777760579</v>
      </c>
      <c r="K278" s="42">
        <v>20831.82169517257</v>
      </c>
      <c r="L278" s="42">
        <v>0</v>
      </c>
      <c r="M278" s="42">
        <v>81704.305472933149</v>
      </c>
      <c r="N278" s="4">
        <f t="shared" si="4"/>
        <v>163408.6109458663</v>
      </c>
      <c r="R278" t="s">
        <v>912</v>
      </c>
      <c r="S278" t="s">
        <v>913</v>
      </c>
    </row>
    <row r="279" spans="8:19">
      <c r="H279" t="s">
        <v>914</v>
      </c>
      <c r="I279" t="s">
        <v>913</v>
      </c>
      <c r="J279" s="42">
        <v>28516.361908985902</v>
      </c>
      <c r="K279" s="42">
        <v>9758.8882499326774</v>
      </c>
      <c r="L279" s="42">
        <v>0</v>
      </c>
      <c r="M279" s="42">
        <v>38275.250158918578</v>
      </c>
      <c r="N279" s="4">
        <f t="shared" si="4"/>
        <v>76550.500317837155</v>
      </c>
      <c r="R279" t="s">
        <v>915</v>
      </c>
      <c r="S279" t="s">
        <v>916</v>
      </c>
    </row>
    <row r="280" spans="8:19">
      <c r="H280" t="s">
        <v>917</v>
      </c>
      <c r="I280" t="s">
        <v>916</v>
      </c>
      <c r="J280" s="42">
        <v>32026.187087938091</v>
      </c>
      <c r="K280" s="42">
        <v>10960.022946129708</v>
      </c>
      <c r="L280" s="42">
        <v>0</v>
      </c>
      <c r="M280" s="42">
        <v>42986.210034067801</v>
      </c>
      <c r="N280" s="4">
        <f t="shared" si="4"/>
        <v>85972.420068135601</v>
      </c>
      <c r="R280" t="s">
        <v>918</v>
      </c>
      <c r="S280" t="s">
        <v>919</v>
      </c>
    </row>
    <row r="281" spans="8:19">
      <c r="H281" t="s">
        <v>920</v>
      </c>
      <c r="I281" t="s">
        <v>919</v>
      </c>
      <c r="J281" s="42">
        <v>98020.372316628913</v>
      </c>
      <c r="K281" s="42">
        <v>33544.596702335577</v>
      </c>
      <c r="L281" s="42">
        <v>43706.668391653693</v>
      </c>
      <c r="M281" s="42">
        <v>175271.63741061819</v>
      </c>
      <c r="N281" s="4">
        <f t="shared" si="4"/>
        <v>350543.27482123638</v>
      </c>
    </row>
  </sheetData>
  <sheetProtection algorithmName="SHA-512" hashValue="jlZfVmuMH6UR4sS3cbrOFa7LoVdCbYYeztJZEdsO/kxEBl6hQusoHXN3hqYQ0k6k64qeaz/17830Jx+woKtHxQ==" saltValue="t2LInMax3dSEAyapcjLdcQ==" spinCount="100000" sheet="1" selectLockedCells="1" selectUnlockedCells="1"/>
  <sortState xmlns:xlrd2="http://schemas.microsoft.com/office/spreadsheetml/2017/richdata2" ref="H3:N281">
    <sortCondition ref="H3:H281"/>
  </sortState>
  <phoneticPr fontId="4" type="noConversion"/>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2FBEE9-F861-407B-8CCF-296F64C3949A}">
  <sheetPr codeName="Blad1"/>
  <dimension ref="A5:G6"/>
  <sheetViews>
    <sheetView workbookViewId="0">
      <selection activeCell="G5" sqref="G5:G6"/>
    </sheetView>
  </sheetViews>
  <sheetFormatPr defaultRowHeight="14.45"/>
  <sheetData>
    <row r="5" spans="1:7">
      <c r="A5" t="s">
        <v>921</v>
      </c>
      <c r="B5" t="s">
        <v>922</v>
      </c>
      <c r="C5">
        <v>33613.06</v>
      </c>
      <c r="D5">
        <v>11698.44</v>
      </c>
      <c r="E5">
        <v>0</v>
      </c>
      <c r="F5">
        <v>45311.5</v>
      </c>
      <c r="G5">
        <v>90623</v>
      </c>
    </row>
    <row r="6" spans="1:7">
      <c r="A6" t="s">
        <v>338</v>
      </c>
      <c r="B6" t="s">
        <v>337</v>
      </c>
      <c r="C6">
        <v>348992.76</v>
      </c>
      <c r="D6">
        <v>121460.85</v>
      </c>
      <c r="E6">
        <v>203260.95</v>
      </c>
      <c r="F6">
        <v>673714.56</v>
      </c>
      <c r="G6">
        <v>1347429.12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848FD5389A66D4993ACCB26F15D6665" ma:contentTypeVersion="4" ma:contentTypeDescription="Een nieuw document maken." ma:contentTypeScope="" ma:versionID="38a48320c17497db4e32343596235948">
  <xsd:schema xmlns:xsd="http://www.w3.org/2001/XMLSchema" xmlns:xs="http://www.w3.org/2001/XMLSchema" xmlns:p="http://schemas.microsoft.com/office/2006/metadata/properties" xmlns:ns2="873fdc9e-f3a7-4574-bcf0-d798d05c8dce" targetNamespace="http://schemas.microsoft.com/office/2006/metadata/properties" ma:root="true" ma:fieldsID="60cf049c30b553aac14a54ceb6f24685" ns2:_="">
    <xsd:import namespace="873fdc9e-f3a7-4574-bcf0-d798d05c8dc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3fdc9e-f3a7-4574-bcf0-d798d05c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5794F5A-A630-4DD0-922F-D2FFE67CD8F9}"/>
</file>

<file path=customXml/itemProps2.xml><?xml version="1.0" encoding="utf-8"?>
<ds:datastoreItem xmlns:ds="http://schemas.openxmlformats.org/officeDocument/2006/customXml" ds:itemID="{DF3B547F-6EEC-4F89-95E2-4D337507AC73}"/>
</file>

<file path=customXml/itemProps3.xml><?xml version="1.0" encoding="utf-8"?>
<ds:datastoreItem xmlns:ds="http://schemas.openxmlformats.org/officeDocument/2006/customXml" ds:itemID="{AB68A6C2-9219-4A9B-98FC-1C50DC1769CC}"/>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Valcke Thibo</dc:creator>
  <cp:keywords/>
  <dc:description/>
  <cp:lastModifiedBy/>
  <cp:revision/>
  <dcterms:created xsi:type="dcterms:W3CDTF">2024-05-08T19:25:01Z</dcterms:created>
  <dcterms:modified xsi:type="dcterms:W3CDTF">2026-02-23T11:31:20Z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0x010100D848FD5389A66D4993ACCB26F15D6665</vt:lpwstr>
  </property>
</Properties>
</file>